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5840" activeTab="1"/>
  </bookViews>
  <sheets>
    <sheet name="CAPA" sheetId="8" r:id="rId1"/>
    <sheet name="Orçamento Sintético" sheetId="1" r:id="rId2"/>
    <sheet name="Analítico" sheetId="2" r:id="rId3"/>
    <sheet name="Sint-MA+MO" sheetId="3" r:id="rId4"/>
    <sheet name="ABC-SERVIÇO" sheetId="4" r:id="rId5"/>
    <sheet name="CRONOGRAMA" sheetId="5" r:id="rId6"/>
    <sheet name="BDI" sheetId="6" r:id="rId7"/>
  </sheets>
  <definedNames>
    <definedName name="_xlnm.Print_Area" localSheetId="4">'ABC-SERVIÇO'!$A$1:$J$46</definedName>
    <definedName name="_xlnm.Print_Area" localSheetId="2">Analítico!$A$1:$J$409</definedName>
    <definedName name="_xlnm.Print_Area" localSheetId="6">BDI!$B$2:$H$42</definedName>
    <definedName name="_xlnm.Print_Area" localSheetId="0">CAPA!$B$1:$C$27</definedName>
    <definedName name="_xlnm.Print_Area" localSheetId="5">CRONOGRAMA!$A$1:$F$21</definedName>
    <definedName name="_xlnm.Print_Area" localSheetId="1">'Orçamento Sintético'!$A$1:$K$60</definedName>
    <definedName name="_xlnm.Print_Area" localSheetId="3">'Sint-MA+MO'!$A$1:$N$62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/>
  <c r="I34" i="5" l="1"/>
  <c r="I70"/>
  <c r="I67"/>
  <c r="I64"/>
  <c r="I61"/>
  <c r="I58"/>
  <c r="I55"/>
  <c r="I52"/>
  <c r="I49"/>
  <c r="I46"/>
  <c r="I43"/>
  <c r="I40"/>
  <c r="I37"/>
  <c r="L60" i="1" l="1"/>
  <c r="C26" i="8" s="1"/>
  <c r="L6" i="1"/>
  <c r="L7"/>
  <c r="L8"/>
  <c r="L9"/>
  <c r="L10"/>
  <c r="L11"/>
  <c r="C38" i="5" s="1"/>
  <c r="L12" i="1"/>
  <c r="L13"/>
  <c r="L14"/>
  <c r="C41" i="5" s="1"/>
  <c r="L15" i="1"/>
  <c r="L16"/>
  <c r="L17"/>
  <c r="L18"/>
  <c r="C44" i="5" s="1"/>
  <c r="L19" i="1"/>
  <c r="L20"/>
  <c r="L21"/>
  <c r="L22"/>
  <c r="C47" i="5" s="1"/>
  <c r="L23" i="1"/>
  <c r="L24"/>
  <c r="C50" i="5" s="1"/>
  <c r="L25" i="1"/>
  <c r="L26"/>
  <c r="L27"/>
  <c r="L28"/>
  <c r="L29"/>
  <c r="L30"/>
  <c r="L31"/>
  <c r="C53" i="5" s="1"/>
  <c r="L32" i="1"/>
  <c r="L33"/>
  <c r="L34"/>
  <c r="L35"/>
  <c r="L36"/>
  <c r="L37"/>
  <c r="L38"/>
  <c r="L39"/>
  <c r="C56" i="5" s="1"/>
  <c r="L40" i="1"/>
  <c r="L41"/>
  <c r="L42"/>
  <c r="L43"/>
  <c r="C59" i="5" s="1"/>
  <c r="L44" i="1"/>
  <c r="L45"/>
  <c r="L46"/>
  <c r="L47"/>
  <c r="C62" i="5" s="1"/>
  <c r="L48" i="1"/>
  <c r="L49"/>
  <c r="L50"/>
  <c r="L51"/>
  <c r="L52"/>
  <c r="C65" i="5" s="1"/>
  <c r="L53" i="1"/>
  <c r="L54"/>
  <c r="C68" i="5" s="1"/>
  <c r="L55" i="1"/>
  <c r="L56"/>
  <c r="L5"/>
  <c r="C35" i="5" s="1"/>
  <c r="H7" i="1"/>
  <c r="H8"/>
  <c r="H9"/>
  <c r="H10"/>
  <c r="H12"/>
  <c r="H13"/>
  <c r="H15"/>
  <c r="H16"/>
  <c r="H17"/>
  <c r="H19"/>
  <c r="H20"/>
  <c r="H21"/>
  <c r="H23"/>
  <c r="H25"/>
  <c r="H26"/>
  <c r="H27"/>
  <c r="H28"/>
  <c r="H29"/>
  <c r="H30"/>
  <c r="H32"/>
  <c r="H33"/>
  <c r="H34"/>
  <c r="H35"/>
  <c r="H36"/>
  <c r="H37"/>
  <c r="H38"/>
  <c r="H40"/>
  <c r="H41"/>
  <c r="H42"/>
  <c r="H44"/>
  <c r="H45"/>
  <c r="H46"/>
  <c r="H48"/>
  <c r="H49"/>
  <c r="H50"/>
  <c r="H51"/>
  <c r="H53"/>
  <c r="H55"/>
  <c r="H56"/>
  <c r="H6"/>
  <c r="K26" i="6"/>
  <c r="Q21"/>
  <c r="P21"/>
  <c r="Q18"/>
  <c r="P18"/>
  <c r="K18"/>
  <c r="H18"/>
  <c r="Q11"/>
  <c r="K11"/>
  <c r="Q10"/>
  <c r="P10"/>
  <c r="H10" s="1"/>
  <c r="Q9"/>
  <c r="Q26" s="1"/>
  <c r="P9"/>
  <c r="H9" s="1"/>
  <c r="Q8"/>
  <c r="P8"/>
  <c r="H8" s="1"/>
  <c r="Q7"/>
  <c r="P7"/>
  <c r="P26" s="1"/>
  <c r="H7"/>
  <c r="F59" i="5" l="1"/>
  <c r="E59"/>
  <c r="G38"/>
  <c r="F38"/>
  <c r="E38"/>
  <c r="F47"/>
  <c r="E47"/>
  <c r="G44"/>
  <c r="F44"/>
  <c r="E44"/>
  <c r="C70"/>
  <c r="D59" s="1"/>
  <c r="F68"/>
  <c r="E68"/>
  <c r="G68"/>
  <c r="E35"/>
  <c r="G50"/>
  <c r="F50"/>
  <c r="E50"/>
  <c r="F65"/>
  <c r="F62"/>
  <c r="E62"/>
  <c r="G56"/>
  <c r="F56"/>
  <c r="F53"/>
  <c r="F41"/>
  <c r="E41"/>
  <c r="G41"/>
  <c r="H26" i="6"/>
  <c r="H11"/>
  <c r="P11"/>
  <c r="D47" i="5" l="1"/>
  <c r="F72"/>
  <c r="F60"/>
  <c r="E60"/>
  <c r="F48"/>
  <c r="E48"/>
  <c r="I41"/>
  <c r="H41"/>
  <c r="I50"/>
  <c r="H50"/>
  <c r="D62"/>
  <c r="H44"/>
  <c r="I44"/>
  <c r="H62"/>
  <c r="I62"/>
  <c r="I35"/>
  <c r="H35"/>
  <c r="D44"/>
  <c r="D41"/>
  <c r="D35"/>
  <c r="D38"/>
  <c r="I38"/>
  <c r="H38"/>
  <c r="G72"/>
  <c r="H47"/>
  <c r="I47"/>
  <c r="H56"/>
  <c r="I56"/>
  <c r="D53"/>
  <c r="F54" s="1"/>
  <c r="I54" s="1"/>
  <c r="I65"/>
  <c r="H65"/>
  <c r="D68"/>
  <c r="H59"/>
  <c r="I59"/>
  <c r="H53"/>
  <c r="I53"/>
  <c r="D65"/>
  <c r="F66" s="1"/>
  <c r="I66" s="1"/>
  <c r="D56"/>
  <c r="D50"/>
  <c r="I68"/>
  <c r="H68"/>
  <c r="E72"/>
  <c r="E74" s="1"/>
  <c r="F74" l="1"/>
  <c r="G74" s="1"/>
  <c r="I48"/>
  <c r="I60"/>
  <c r="F45"/>
  <c r="E45"/>
  <c r="G45"/>
  <c r="E69"/>
  <c r="G69"/>
  <c r="F69"/>
  <c r="G51"/>
  <c r="F51"/>
  <c r="E51"/>
  <c r="G57"/>
  <c r="F57"/>
  <c r="F39"/>
  <c r="E39"/>
  <c r="G39"/>
  <c r="E36"/>
  <c r="I36" s="1"/>
  <c r="D70"/>
  <c r="F42"/>
  <c r="E42"/>
  <c r="G42"/>
  <c r="F63"/>
  <c r="E63"/>
  <c r="I63" l="1"/>
  <c r="I57"/>
  <c r="I69"/>
  <c r="I39"/>
  <c r="G71"/>
  <c r="I42"/>
  <c r="E71"/>
  <c r="I45"/>
  <c r="I51"/>
  <c r="F71"/>
  <c r="I71" l="1"/>
  <c r="E73"/>
  <c r="F73" s="1"/>
  <c r="G73" s="1"/>
</calcChain>
</file>

<file path=xl/sharedStrings.xml><?xml version="1.0" encoding="utf-8"?>
<sst xmlns="http://schemas.openxmlformats.org/spreadsheetml/2006/main" count="2897" uniqueCount="686">
  <si>
    <t>Obra</t>
  </si>
  <si>
    <t>Bancos</t>
  </si>
  <si>
    <t>B.D.I.</t>
  </si>
  <si>
    <t>Encargos Sociais</t>
  </si>
  <si>
    <t>REFORMA COZINHA 1</t>
  </si>
  <si>
    <t>25,55%</t>
  </si>
  <si>
    <t>Não Desonerado: 0,00%</t>
  </si>
  <si>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</si>
  <si>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</si>
  <si>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</si>
  <si>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</si>
  <si>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</si>
  <si>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</si>
  <si>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</si>
  <si>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</si>
  <si>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</si>
  <si>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</si>
  <si>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</si>
  <si>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</si>
  <si>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PROVISÓRIO/SERVIÇOS PROFISSIONAIS</t>
  </si>
  <si>
    <t xml:space="preserve"> 1.1 </t>
  </si>
  <si>
    <t xml:space="preserve"> 73847/004 </t>
  </si>
  <si>
    <t>SINAPI</t>
  </si>
  <si>
    <t>ALUGUEL CONTAINER/SANIT C/4 VASOS/1 LAVAT/1 MIC/4 CHUV LARG=          2,20M COMPR=6,20M ALT=2,50M CHAPAS ACO C/NERV TRAPEZ FORRO C/         ISOL TERMO-ACUST CHASSIS REFORC PISO COMPENS NAVAL INCL INST RA       ELETR/HIDRO-SANIT EXCL TRANSP/CARGA/DESCARGA</t>
  </si>
  <si>
    <t>MES</t>
  </si>
  <si>
    <t xml:space="preserve"> 1.2 </t>
  </si>
  <si>
    <t xml:space="preserve"> 73847/001 </t>
  </si>
  <si>
    <t>ALUGUEL CONTAINER/ESCRIT INCL INST ELET LARG=2,20 COMP=6,20M          ALT=2,50M CHAPA ACO C/NERV TRAPEZ FORRO C/ISOL TERMO/ACUSTICO         CHASSIS REFORC PISO COMPENS NAVAL EXC TRANSP/CARGA/DESCARGA</t>
  </si>
  <si>
    <t xml:space="preserve"> 1.3 </t>
  </si>
  <si>
    <t xml:space="preserve"> 340-IGET-BR </t>
  </si>
  <si>
    <t>Próprio</t>
  </si>
  <si>
    <t>ALUGUEL MENSAL ANDAIME TUBULAR</t>
  </si>
  <si>
    <t xml:space="preserve"> 1.4 </t>
  </si>
  <si>
    <t xml:space="preserve"> 97113 </t>
  </si>
  <si>
    <t>APLICAÇÃO DE LONA PLÁSTICA PARA EXECUÇÃO DE PAVIMENTOS DE CONCRETO. AF_04/2022</t>
  </si>
  <si>
    <t>m²</t>
  </si>
  <si>
    <t xml:space="preserve"> 1.5 </t>
  </si>
  <si>
    <t xml:space="preserve"> 012078 </t>
  </si>
  <si>
    <t>SBC</t>
  </si>
  <si>
    <t>ANDAIME INTERNO PARA REVESTIMENTO-CAVALETE+COMPENSADO 18mm</t>
  </si>
  <si>
    <t>UN</t>
  </si>
  <si>
    <t xml:space="preserve"> 2 </t>
  </si>
  <si>
    <t>PROFISSIONAIS</t>
  </si>
  <si>
    <t xml:space="preserve"> 2.1 </t>
  </si>
  <si>
    <t xml:space="preserve"> 93572 </t>
  </si>
  <si>
    <t>ENCARREGADO GERAL DE OBRAS COM ENCARGOS COMPLEMENTARES</t>
  </si>
  <si>
    <t xml:space="preserve"> 2.2 </t>
  </si>
  <si>
    <t xml:space="preserve"> 93567 </t>
  </si>
  <si>
    <t>ENGENHEIRO CIVIL DE OBRA PLENO COM ENCARGOS COMPLEMENTARES</t>
  </si>
  <si>
    <t xml:space="preserve"> 3 </t>
  </si>
  <si>
    <t>TETO</t>
  </si>
  <si>
    <t xml:space="preserve"> 3.1 </t>
  </si>
  <si>
    <t xml:space="preserve"> 06-CRMM </t>
  </si>
  <si>
    <t>REMOCAO E RASPAGEM DE PINTURA</t>
  </si>
  <si>
    <t xml:space="preserve"> 3.2 </t>
  </si>
  <si>
    <t xml:space="preserve"> 88496 </t>
  </si>
  <si>
    <t>APLICAÇÃO E LIXAMENTO DE MASSA LÁTEX EM TETO, DUAS DEMÃOS. AF_06/2014</t>
  </si>
  <si>
    <t xml:space="preserve"> 3.3 </t>
  </si>
  <si>
    <t xml:space="preserve"> 06-CRMO </t>
  </si>
  <si>
    <t>APLICAÇÃO MANUAL DE PINTURA COM TINTA LÁTEX ANTI-MOFO ACRÍLICA EM TETO, DUAS DEMÃOS. AF_06/2014</t>
  </si>
  <si>
    <t xml:space="preserve"> 4 </t>
  </si>
  <si>
    <t>PAREDE</t>
  </si>
  <si>
    <t xml:space="preserve"> 4.1 </t>
  </si>
  <si>
    <t xml:space="preserve"> 06-CRMP </t>
  </si>
  <si>
    <t>Copia da SBC (210031) - LIMPEZA CERAMICAS</t>
  </si>
  <si>
    <t xml:space="preserve"> 4.2 </t>
  </si>
  <si>
    <t xml:space="preserve"> 06-CRMR </t>
  </si>
  <si>
    <t>APLICAÇÃO DE REJUNTE EM  CERÂMICA DE PAREDES INTERNAS</t>
  </si>
  <si>
    <t xml:space="preserve"> 4.3 </t>
  </si>
  <si>
    <t xml:space="preserve"> 87275 </t>
  </si>
  <si>
    <t>REVESTIMENTO CERÂMICO PARA PAREDES INTERNAS COM PLACAS TIPO ESMALTADA EXTRA  DE DIMENSÕES 33X45 CM APLICADAS EM AMBIENTES DE ÁREA MAIOR QUE 5 M² A MEIA ALTURA DAS PAREDES. AF_06/2014</t>
  </si>
  <si>
    <t xml:space="preserve"> 5 </t>
  </si>
  <si>
    <t>PISO</t>
  </si>
  <si>
    <t xml:space="preserve"> 5.1 </t>
  </si>
  <si>
    <t xml:space="preserve"> 87257 </t>
  </si>
  <si>
    <t>REVESTIMENTO CERÂMICO PARA PISO COM PLACAS TIPO ESMALTADA EXTRA DE DIMENSÕES 60X60 CM APLICADA EM AMBIENTES DE ÁREA MAIOR QUE 10 M2. AF_06/2014</t>
  </si>
  <si>
    <t xml:space="preserve"> 6 </t>
  </si>
  <si>
    <t>INSTALAÇÕES</t>
  </si>
  <si>
    <t xml:space="preserve"> 6.1 </t>
  </si>
  <si>
    <t xml:space="preserve"> 91926 </t>
  </si>
  <si>
    <t>CABO DE COBRE FLEXÍVEL ISOLADO, 2,5 MM², ANTI-CHAMA 450/750 V, PARA CIRCUITOS TERMINAIS - FORNECIMENTO E INSTALAÇÃO. AF_12/2015</t>
  </si>
  <si>
    <t>M</t>
  </si>
  <si>
    <t xml:space="preserve"> 6.2 </t>
  </si>
  <si>
    <t xml:space="preserve"> 06-CRKU </t>
  </si>
  <si>
    <t>Luminária Hermética LED EHT24-S, 37W, 1250x150mm, difusor em policarbonato</t>
  </si>
  <si>
    <t xml:space="preserve"> 6.3 </t>
  </si>
  <si>
    <t xml:space="preserve"> 06-CRLK </t>
  </si>
  <si>
    <t>ELETRODUTO GALVANIZADO 3/4""</t>
  </si>
  <si>
    <t xml:space="preserve"> 6.4 </t>
  </si>
  <si>
    <t xml:space="preserve"> 073410 </t>
  </si>
  <si>
    <t>VENTILADOR/EXAUSTOR CENTRIFUGO EM LINHA - D=150 MM, V=560 M3</t>
  </si>
  <si>
    <t xml:space="preserve"> 6.5 </t>
  </si>
  <si>
    <t xml:space="preserve"> 06-CRMT </t>
  </si>
  <si>
    <t>MANUTENÇÃO/REPARO EXAUSTOR CENTRÍFUGO COM MOTOR</t>
  </si>
  <si>
    <t xml:space="preserve"> 6.6 </t>
  </si>
  <si>
    <t xml:space="preserve"> 06-CRMU </t>
  </si>
  <si>
    <t>INSTALAÇÕES HIDRAULICAS DA MOBILIZAÇAO DA BANCADA DA LAVAGEM DE PANELAS PARA LAVAGEM DE PRATOS</t>
  </si>
  <si>
    <t xml:space="preserve"> 7 </t>
  </si>
  <si>
    <t>CLIMATIZAÇÃO</t>
  </si>
  <si>
    <t xml:space="preserve"> 7.1 </t>
  </si>
  <si>
    <t xml:space="preserve"> 103261 </t>
  </si>
  <si>
    <t>AR CONDICIONADO SPLIT INVERTER, PISO TETO, 36000 BTU/H, CICLO FRIO - FORNECIMENTO E INSTALAÇÃO. AF_11/2021_PE</t>
  </si>
  <si>
    <t xml:space="preserve"> 7.2 </t>
  </si>
  <si>
    <t xml:space="preserve"> 06-CRKQ </t>
  </si>
  <si>
    <t>LINHA FRIGORIGENA C/ ISOLAM+FIXACOES</t>
  </si>
  <si>
    <t xml:space="preserve"> 7.3 </t>
  </si>
  <si>
    <t xml:space="preserve"> 103266 </t>
  </si>
  <si>
    <t>AR CONDICIONADO SPLIT ON/OFF, PISO TETO, 60.000 BTU/H, CICLO FRIO - FORNECIMENTO E INSTALAÇÃO. AF_11/2021_PE</t>
  </si>
  <si>
    <t xml:space="preserve"> 7.4 </t>
  </si>
  <si>
    <t xml:space="preserve"> 103253 </t>
  </si>
  <si>
    <t>AR CONDICIONADO SPLIT INVERTER, HI-WALL (PAREDE), 24000 BTU/H, CICLO FRIO - FORNECIMENTO E INSTALAÇÃO. AF_11/2021_PE</t>
  </si>
  <si>
    <t xml:space="preserve"> 7.5 </t>
  </si>
  <si>
    <t xml:space="preserve"> 91928 </t>
  </si>
  <si>
    <t>CABO DE COBRE FLEXÍVEL ISOLADO, 4 MM², ANTI-CHAMA 450/750 V, PARA CIRCUITOS TERMINAIS - FORNECIMENTO E INSTALAÇÃO. AF_12/2015</t>
  </si>
  <si>
    <t xml:space="preserve"> 7.6 </t>
  </si>
  <si>
    <t xml:space="preserve"> 06-CRKP </t>
  </si>
  <si>
    <t>Cabo de cobre PP Cordplast 4 x 2,5 mm2, 450/750v - fornecimento e instalação</t>
  </si>
  <si>
    <t xml:space="preserve"> 7.7 </t>
  </si>
  <si>
    <t xml:space="preserve"> 06-CRKR </t>
  </si>
  <si>
    <t>LINHA FRIGORIGENA C/ ISOLAM+FIXACOES INSTALAÇÃO E FORNECIMENTO</t>
  </si>
  <si>
    <t xml:space="preserve"> 8 </t>
  </si>
  <si>
    <t>CÂMARAS FRIAS</t>
  </si>
  <si>
    <t xml:space="preserve"> 8.1 </t>
  </si>
  <si>
    <t xml:space="preserve"> 06-CRMJ </t>
  </si>
  <si>
    <t>Câmara Fria para congelados - Dimensões externas (CxLxA): 5,70X2,70X2,50MT</t>
  </si>
  <si>
    <t xml:space="preserve"> 8.2 </t>
  </si>
  <si>
    <t xml:space="preserve"> 06-CRML </t>
  </si>
  <si>
    <t>Câmara Fria para hortifruti-- Dimensões externas (CxLxA): 3,70 X 2,75 x 2,50MT</t>
  </si>
  <si>
    <t xml:space="preserve"> 8.3 </t>
  </si>
  <si>
    <t xml:space="preserve"> 06-CRMK </t>
  </si>
  <si>
    <t>Câmara Fria para laticinios  e pararesfriados- Dimensões externas (CxLxA): 3,45 X 2,80 x 2,50MT</t>
  </si>
  <si>
    <t xml:space="preserve"> 9 </t>
  </si>
  <si>
    <t>ELETROCALHA(LIMPEZA, TRATAMENTO E PINTURA) E ELTRODUTO</t>
  </si>
  <si>
    <t xml:space="preserve"> 9.1 </t>
  </si>
  <si>
    <t xml:space="preserve"> 04-CQP </t>
  </si>
  <si>
    <t>LIMPEZA DE ELETROCALHA</t>
  </si>
  <si>
    <t xml:space="preserve"> 9.2 </t>
  </si>
  <si>
    <t xml:space="preserve"> 100722 </t>
  </si>
  <si>
    <t>PINTURA COM TINTA ALQUÍDICA DE FUNDO (TIPO ZARCÃO) APLICADA A ROLO OU PINCEL SOBRE SUPERFÍCIES METÁLICAS (EXCETO PERFIL) EXECUTADO EM OBRA (POR DEMÃO). AF_01/2020</t>
  </si>
  <si>
    <t xml:space="preserve"> 9.3 </t>
  </si>
  <si>
    <t xml:space="preserve"> 100758 </t>
  </si>
  <si>
    <t>PINTURA COM TINTA ALQUÍDICA DE ACABAMENTO (ESMALTE SINTÉTICO ACETINADO) APLICADA A ROLO OU PINCEL SOBRE SUPERFÍCIES METÁLICAS (EXCETO PERFIL) EXECUTADO EM OBRA (02 DEMÃOS). AF_01/2020</t>
  </si>
  <si>
    <t xml:space="preserve"> 10 </t>
  </si>
  <si>
    <t>GRELHAS METALICAS</t>
  </si>
  <si>
    <t xml:space="preserve"> 10.1 </t>
  </si>
  <si>
    <t xml:space="preserve"> 100717 </t>
  </si>
  <si>
    <t>LIXAMENTO MANUAL EM SUPERFÍCIES METÁLICAS EM OBRA. AF_01/2020</t>
  </si>
  <si>
    <t xml:space="preserve"> 10.2 </t>
  </si>
  <si>
    <t xml:space="preserve"> 10.3 </t>
  </si>
  <si>
    <t xml:space="preserve"> 10.4 </t>
  </si>
  <si>
    <t xml:space="preserve"> 340-IGES-XT </t>
  </si>
  <si>
    <t>GRELHA CONTINUA EM ALUMINIO 900X600MM</t>
  </si>
  <si>
    <t xml:space="preserve"> 11 </t>
  </si>
  <si>
    <t>VAPOR</t>
  </si>
  <si>
    <t xml:space="preserve"> 11.1 </t>
  </si>
  <si>
    <t xml:space="preserve"> 260-IGES-UR </t>
  </si>
  <si>
    <t>ISOLAMENTO DE ESPUMA ELASTOMÉRICA - 4"</t>
  </si>
  <si>
    <t>Total sem BDI</t>
  </si>
  <si>
    <t>Total do BDI</t>
  </si>
  <si>
    <t>Total Geral</t>
  </si>
  <si>
    <t>Planilha Orçamentária Analítica</t>
  </si>
  <si>
    <t>Tipo</t>
  </si>
  <si>
    <t>Composição</t>
  </si>
  <si>
    <t>CANT - CANTEIRO DE OBRAS</t>
  </si>
  <si>
    <t>Insumo</t>
  </si>
  <si>
    <t xml:space="preserve"> 00007608 </t>
  </si>
  <si>
    <t>DUCHA / CHUVEIRO PLASTICO SIMPLES, 5 '', BRANCO, PARA ACOPLAR EM HASTE 1/2 ", AGUA FRIA</t>
  </si>
  <si>
    <t>Material</t>
  </si>
  <si>
    <t xml:space="preserve"> 00010420 </t>
  </si>
  <si>
    <t>BACIA SANITARIA (VASO) CONVENCIONAL, DE LOUCA BRANCA, SIFAO APARENTE, SAIDA VERTICAL (SEM ASSENTO)</t>
  </si>
  <si>
    <t xml:space="preserve"> 00010425 </t>
  </si>
  <si>
    <t>LAVATORIO DE LOUCA BRANCA, SUSPENSO (SEM COLUNA), DIMENSOES *40 X 30* CM</t>
  </si>
  <si>
    <t xml:space="preserve"> 00010432 </t>
  </si>
  <si>
    <t>MICTORIO INDICUDUAL, SIFONADO, LOUCA BRANCA, SEM COMPLEMENTOS</t>
  </si>
  <si>
    <t xml:space="preserve"> 00010778 </t>
  </si>
  <si>
    <t>LOCACAO DE CONTAINER 2,30 X 6,00 M, ALT. 2,50 M, PARA SANITARIO, COM 4 BACIAS, 8 CHUVEIROS,1 LAVATORIO E 1 MICTORIO (NAO INCLUI MOBILIZACAO/DESMOBILIZACAO)</t>
  </si>
  <si>
    <t>Equipamento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</si>
  <si>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</si>
  <si>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</si>
  <si>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</si>
  <si>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</si>
  <si>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</si>
  <si>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</si>
  <si>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</si>
  <si>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 xml:space="preserve"> 00010776 </t>
  </si>
  <si>
    <t>LOCACAO DE CONTAINER 2,30 X 6,00 M, ALT. 2,50 M, PARA ESCRITORIO, SEM DIVISORIAS INTERNAS E SEM SANITARIO (NAO INCLUI MOBILIZACAO/DESMOBILIZACAO)</t>
  </si>
  <si>
    <t>Composição Auxiliar</t>
  </si>
  <si>
    <t xml:space="preserve"> 88316 </t>
  </si>
  <si>
    <t>SERVENTE COM ENCARGOS COMPLEMENTARES</t>
  </si>
  <si>
    <t>SEDI - SERVIÇOS DIVERSOS</t>
  </si>
  <si>
    <t>H</t>
  </si>
  <si>
    <t xml:space="preserve"> 021257 </t>
  </si>
  <si>
    <t>ANDAIME DIAGONAL TUBULAR 2 QUADROS 1,50m x 1,50m</t>
  </si>
  <si>
    <t>M2/MES</t>
  </si>
  <si>
    <t xml:space="preserve"> 021258 </t>
  </si>
  <si>
    <t>ALUGUEL ANDAIME TUBULAR 2 QUADROS DIAGONAIS DE 2,0m</t>
  </si>
  <si>
    <t xml:space="preserve"> 021259 </t>
  </si>
  <si>
    <t>ALUGUEL MENSAL 4 SAPATAS PARA ANDAIME TUBULAR</t>
  </si>
  <si>
    <t>PAVI - PAVIMENTAÇÃO</t>
  </si>
  <si>
    <t xml:space="preserve"> 88309 </t>
  </si>
  <si>
    <t>PEDREIRO COM ENCARGOS COMPLEMENTARES</t>
  </si>
  <si>
    <t xml:space="preserve"> 00042408 </t>
  </si>
  <si>
    <t>LONA PLASTICA EXTRA FORTE PRETA, E = 200 MICRA</t>
  </si>
  <si>
    <t>INSTALACOES PROVISORIAS</t>
  </si>
  <si>
    <t xml:space="preserve"> 88268 </t>
  </si>
  <si>
    <t>ESTUCADOR COM ENCARGOS COMPLEMENTARES</t>
  </si>
  <si>
    <t xml:space="preserve"> 055016 </t>
  </si>
  <si>
    <t>CHAPA DE COMPENSADO RESINADO FENOLICO 18mm 1,22x2,44m(2,97m2)</t>
  </si>
  <si>
    <t xml:space="preserve"> 061948 </t>
  </si>
  <si>
    <t>CAVALETE ACO ZINCADO PARA BASE DE ANDAIME INTERNO</t>
  </si>
  <si>
    <t xml:space="preserve"> 95422 </t>
  </si>
  <si>
    <t>CURSO DE CAPACITAÇÃO PARA ENCARREGADO GERAL DE OBRAS (ENCARGOS COMPLEMENTARES) - MENSALISTA</t>
  </si>
  <si>
    <t xml:space="preserve"> 00040818 </t>
  </si>
  <si>
    <t>ENCARREGADO GERAL DE OBRAS (MENSALISTA)</t>
  </si>
  <si>
    <t>Mão de Obra</t>
  </si>
  <si>
    <t xml:space="preserve"> 00040863 </t>
  </si>
  <si>
    <t>EXAMES - MENSALISTA (COLETADO CAIXA - ENCARGOS COMPLEMENTARES)</t>
  </si>
  <si>
    <t xml:space="preserve"> 00040864 </t>
  </si>
  <si>
    <t>SEGURO - MENSALISTA (COLETADO CAIXA - ENCARGOS COMPLEMENTARES)</t>
  </si>
  <si>
    <t xml:space="preserve"> 00043475 </t>
  </si>
  <si>
    <t>FERRAMENTAS - FAMILIA ENCARREGADO GERAL - MENSALISTA (ENCARGOS COMPLEMENTARES - COLETADO CAIXA)</t>
  </si>
  <si>
    <t xml:space="preserve"> 00043499 </t>
  </si>
  <si>
    <t>EPI - FAMILIA ENCARREGADO GERAL - MENSALISTA (ENCARGOS COMPLEMENTARES - COLETADO CAIXA)</t>
  </si>
  <si>
    <t xml:space="preserve"> 95417 </t>
  </si>
  <si>
    <t>CURSO DE CAPACITAÇÃO PARA ENGENHEIRO CIVIL DE OBRA PLENO (ENCARGOS COMPLEMENTARES) - MENSALISTA</t>
  </si>
  <si>
    <t xml:space="preserve"> 00040813 </t>
  </si>
  <si>
    <t>ENGENHEIRO CIVIL DE OBRA PLENO (MENSALISTA)</t>
  </si>
  <si>
    <t xml:space="preserve"> 00043474 </t>
  </si>
  <si>
    <t>FERRAMENTAS - FAMILIA ENGENHEIRO CIVIL - MENSALISTA (ENCARGOS COMPLEMENTARES - COLETADO CAIXA)</t>
  </si>
  <si>
    <t xml:space="preserve"> 00043498 </t>
  </si>
  <si>
    <t>EPI - FAMILIA ENGENHEIRO CIVIL - MENSALISTA (ENCARGOS COMPLEMENTARES - COLETADO CAIXA)</t>
  </si>
  <si>
    <t>PINT - PINTURAS</t>
  </si>
  <si>
    <t xml:space="preserve"> 88310 </t>
  </si>
  <si>
    <t>PINTOR COM ENCARGOS COMPLEMENTARES</t>
  </si>
  <si>
    <t xml:space="preserve"> 00003767 </t>
  </si>
  <si>
    <t>LIXA EM FOLHA PARA PAREDE OU MADEIRA, NUMERO 120, COR VERMELHA</t>
  </si>
  <si>
    <t xml:space="preserve"> 00043626 </t>
  </si>
  <si>
    <t>MASSA CORRIDA PARA SUPERFICIES DE AMBIENTES INTERNOS</t>
  </si>
  <si>
    <t>KG</t>
  </si>
  <si>
    <t xml:space="preserve"> 00007356 </t>
  </si>
  <si>
    <t>TINTA LATEX ACRILICA PREMIUM, COR BRANCO FOSCO</t>
  </si>
  <si>
    <t>L</t>
  </si>
  <si>
    <t xml:space="preserve"> 001500 </t>
  </si>
  <si>
    <t>ESTOPA COMUM EMBALAGEM 200 GRAMAS</t>
  </si>
  <si>
    <t xml:space="preserve"> 005264 </t>
  </si>
  <si>
    <t>ACIDO MURIATICO</t>
  </si>
  <si>
    <t>REVE - REVESTIMENTO E TRATAMENTO DE SUPERFÍCIES</t>
  </si>
  <si>
    <t xml:space="preserve"> 88256 </t>
  </si>
  <si>
    <t>AZULEJISTA OU LADRILHISTA COM ENCARGOS COMPLEMENTARES</t>
  </si>
  <si>
    <t xml:space="preserve"> 00037595 </t>
  </si>
  <si>
    <t>ARGAMASSA COLANTE TIPO AC III</t>
  </si>
  <si>
    <t xml:space="preserve"> 00000536 </t>
  </si>
  <si>
    <t>REVESTIMENTO EM CERAMICA ESMALTADA EXTRA, PEI MENOR OU IGUAL A 3, FORMATO MENOR OU IGUAL A 2025 CM2</t>
  </si>
  <si>
    <t xml:space="preserve"> 00001381 </t>
  </si>
  <si>
    <t>ARGAMASSA COLANTE AC I PARA CERAMICAS</t>
  </si>
  <si>
    <t xml:space="preserve"> 00034357 </t>
  </si>
  <si>
    <t>REJUNTE CIMENTICIO, QUALQUER COR</t>
  </si>
  <si>
    <t>PISO - PISOS</t>
  </si>
  <si>
    <t xml:space="preserve"> 00001292 </t>
  </si>
  <si>
    <t>PISO EM CERAMICA ESMALTADA EXTRA, PEI MAIOR OU IGUAL A 4, FORMATO MAIOR QUE 2025 CM2</t>
  </si>
  <si>
    <t>INEL - INSTALAÇÃO ELÉTRICA/ELETRIFICAÇÃO E ILUMINAÇÃO EXTERNA</t>
  </si>
  <si>
    <t xml:space="preserve"> 88247 </t>
  </si>
  <si>
    <t>AUXILIAR DE ELETRICISTA COM ENCARGOS COMPLEMENTARES</t>
  </si>
  <si>
    <t xml:space="preserve"> 88264 </t>
  </si>
  <si>
    <t>ELETRICISTA COM ENCARGOS COMPLEMENTARES</t>
  </si>
  <si>
    <t xml:space="preserve"> 00001014 </t>
  </si>
  <si>
    <t>CABO DE COBRE, FLEXIVEL, CLASSE 4 OU 5, ISOLACAO EM PVC/A, ANTICHAMA BWF-B, 1 CONDUTOR, 450/750 V, SECAO NOMINAL 2,5 MM2</t>
  </si>
  <si>
    <t xml:space="preserve"> 00021127 </t>
  </si>
  <si>
    <t>FITA ISOLANTE ADESIVA ANTICHAMA, USO ATE 750 V, EM ROLO DE 19 MM X 5 M</t>
  </si>
  <si>
    <t xml:space="preserve"> 40-COUR </t>
  </si>
  <si>
    <t>INSTALACOES MECANICAS - EXAUSTAO</t>
  </si>
  <si>
    <t xml:space="preserve"> 204015 </t>
  </si>
  <si>
    <t>VENTILADOR/EXAUSTOR CENTRIFUGO EM LINHA D=150mm V=560M3AXC150B</t>
  </si>
  <si>
    <t>ASTU - ASSENTAMENTO DE TUBOS E PECAS</t>
  </si>
  <si>
    <t xml:space="preserve"> 40-COUY </t>
  </si>
  <si>
    <t>MOTOR EXAUSTOR</t>
  </si>
  <si>
    <t>INHI - INSTALAÇÕES HIDROS SANITÁRIAS</t>
  </si>
  <si>
    <t xml:space="preserve"> 88267 </t>
  </si>
  <si>
    <t>ENCANADOR OU BOMBEIRO HIDRÁULICO COM ENCARGOS COMPLEMENTARES</t>
  </si>
  <si>
    <t xml:space="preserve"> 89402 </t>
  </si>
  <si>
    <t>TUBO, PVC, SOLDÁVEL, DN 25MM, INSTALADO EM RAMAL DE DISTRIBUIÇÃO DE ÁGUA - FORNECIMENTO E INSTALAÇÃO. AF_06/2022</t>
  </si>
  <si>
    <t xml:space="preserve"> 89481 </t>
  </si>
  <si>
    <t>JOELHO 90 GRAUS, PVC, SOLDÁVEL, DN 25MM, INSTALADO EM PRUMADA DE ÁGUA - FORNECIMENTO E INSTALAÇÃO. AF_06/2022</t>
  </si>
  <si>
    <t>INES - INSTALAÇÕES ESPECIAIS</t>
  </si>
  <si>
    <t xml:space="preserve"> 100308 </t>
  </si>
  <si>
    <t>MECÂNICO DE REFRIGERAÇÃO COM ENCARGOS COMPLEMENTARES</t>
  </si>
  <si>
    <t xml:space="preserve"> 88243 </t>
  </si>
  <si>
    <t>AJUDANTE ESPECIALIZADO COM ENCARGOS COMPLEMENTARES</t>
  </si>
  <si>
    <t xml:space="preserve"> 00001570 </t>
  </si>
  <si>
    <t>TERMINAL A COMPRESSAO EM COBRE ESTANHADO PARA CABO 2,5 MM2, 1 FURO E 1 COMPRESSAO, PARA PARAFUSO DE FIXACAO M5</t>
  </si>
  <si>
    <t xml:space="preserve"> 00004374 </t>
  </si>
  <si>
    <t>BUCHA DE NYLON SEM ABA S10</t>
  </si>
  <si>
    <t xml:space="preserve"> 00011976 </t>
  </si>
  <si>
    <t>CHUMBADOR, DIAMETRO 1/4" COM PARAFUSO 1/4" X 40 MM</t>
  </si>
  <si>
    <t xml:space="preserve"> 00013246 </t>
  </si>
  <si>
    <t>PARAFUSO DE FERRO POLIDO, SEXTAVADO, COM ROSCA INTEIRA, DIAMETRO 5/16", COMPRIMENTO 3/4", COM PORCA E ARRUELA LISA LEVE</t>
  </si>
  <si>
    <t xml:space="preserve"> 00013294 </t>
  </si>
  <si>
    <t>PARAFUSO ZINCADO, SEXTAVADO, COM ROSCA SOBERBA, DIAMETRO 3/8", COMPRIMENTO 80 MM</t>
  </si>
  <si>
    <t xml:space="preserve"> 00013348 </t>
  </si>
  <si>
    <t>ARRUELA  EM ACO GALVANIZADO, DIAMETRO EXTERNO = 35MM, ESPESSURA = 3MM, DIAMETRO DO FURO= 18MM</t>
  </si>
  <si>
    <t xml:space="preserve"> 00037591 </t>
  </si>
  <si>
    <t>SUPORTE MAO-FRANCESA EM ACO, ABAS IGUAIS 40 CM, CAPACIDADE MINIMA 70 KG, BRANCO</t>
  </si>
  <si>
    <t xml:space="preserve"> 00042419 </t>
  </si>
  <si>
    <t>AR CONDICIONADO SPLIT INVERTER, PISO TETO, 36000 BTU/H, CICLO FRIO, 60HZ, CLASSIFICACAO ENERGETICA A OU B (SELO PROCEL), GAS HFC, CONTROLE S/FIO</t>
  </si>
  <si>
    <t>Equipamento para Aquisição Permanente</t>
  </si>
  <si>
    <t xml:space="preserve"> 88250 </t>
  </si>
  <si>
    <t>AUXILIAR DE MECÂNICO COM ENCARGOS COMPLEMENTARES</t>
  </si>
  <si>
    <t xml:space="preserve"> 88275 </t>
  </si>
  <si>
    <t>MECÃNICO DE EQUIPAMENTOS PESADOS COM ENCARGOS COMPLEMENTARES</t>
  </si>
  <si>
    <t xml:space="preserve"> 056410 </t>
  </si>
  <si>
    <t>LINHA FRIGORIGENA C/ ISOL+APOIOS+SUPORTE+FIXACAO GAS 1 1/2"</t>
  </si>
  <si>
    <t xml:space="preserve"> 93287 </t>
  </si>
  <si>
    <t>GUINDASTE HIDRÁULICO AUTOPROPELIDO, COM LANÇA TELESCÓPICA 40 M, CAPACIDADE MÁXIMA 60 T, POTÊNCIA 260 KW - CHP DIURNO. AF_03/2016</t>
  </si>
  <si>
    <t>CHOR - CUSTOS HORÁRIOS DE MÁQUINAS E EQUIPAMENTOS</t>
  </si>
  <si>
    <t>CHP</t>
  </si>
  <si>
    <t xml:space="preserve"> 93288 </t>
  </si>
  <si>
    <t>GUINDASTE HIDRÁULICO AUTOPROPELIDO, COM LANÇA TELESCÓPICA 40 M, CAPACIDADE MÁXIMA 60 T, POTÊNCIA 260 KW - CHI DIURNO. AF_03/2016</t>
  </si>
  <si>
    <t>CHI</t>
  </si>
  <si>
    <t xml:space="preserve"> 00043189 </t>
  </si>
  <si>
    <t>AR CONDICIONADO SPLIT ON/OFF, PISO TETO, 60.000 BTU/H, CICLO FRIO, 60HZ, CLASSIFICACAO ENERGETICA C - SELO PROCEL, GAS HFC, CONTROLE S/FIO</t>
  </si>
  <si>
    <t xml:space="preserve"> 00007568 </t>
  </si>
  <si>
    <t>BUCHA DE NYLON SEM ABA S10, COM PARAFUSO DE 6,10 X 65 MM EM ACO ZINCADO COM ROSCA SOBERBA, CABECA CHATA E FENDA PHILLIPS</t>
  </si>
  <si>
    <t xml:space="preserve"> 00043184 </t>
  </si>
  <si>
    <t>AR CONDICIONADO SPLIT INVERTER, HI-WALL (PAREDE), 24000 BTU/H, CICLO FRIO, 60HZ, CLASSIFICACAO A - SELO PROCEL, GAS HFC, CONTROLE S/FIO</t>
  </si>
  <si>
    <t xml:space="preserve"> 00000981 </t>
  </si>
  <si>
    <t>CABO DE COBRE, FLEXIVEL, CLASSE 4 OU 5, ISOLACAO EM PVC/A, ANTICHAMA BWF-B, 1 CONDUTOR, 450/750 V, SECAO NOMINAL 4 MM2</t>
  </si>
  <si>
    <t xml:space="preserve"> 3162 </t>
  </si>
  <si>
    <t>ORSE</t>
  </si>
  <si>
    <t>Cabo de cobre PP Cordplast 4 x 2,5 mm2, 450/750v m</t>
  </si>
  <si>
    <t>m</t>
  </si>
  <si>
    <t xml:space="preserve"> 074855 </t>
  </si>
  <si>
    <t>LINHA FRIGORIGENA C/ ISOL+APOIOS+SUPORTE+FIXACAO GAS 1 1/8"</t>
  </si>
  <si>
    <t xml:space="preserve"> 40-COUV </t>
  </si>
  <si>
    <t>Câmara Fria para congelados- Dimensões externas (CxLxA): 5,70X2,70X2,50MT</t>
  </si>
  <si>
    <t xml:space="preserve"> 40-COUX </t>
  </si>
  <si>
    <t>Câmara Fria para hortifruti</t>
  </si>
  <si>
    <t xml:space="preserve"> 40-COUW </t>
  </si>
  <si>
    <t>Câmara Fria para laticinios  e lararesfriados- Dimensões externas (CxLxA): 3,45 X 2,80 x 2,50MT</t>
  </si>
  <si>
    <t xml:space="preserve"> 00044329 </t>
  </si>
  <si>
    <t>DETERGENTE NEUTRO USO GERAL, CONCENTRADO</t>
  </si>
  <si>
    <t xml:space="preserve"> 00005318 </t>
  </si>
  <si>
    <t>DILUENTE AGUARRAS</t>
  </si>
  <si>
    <t xml:space="preserve"> 00007307 </t>
  </si>
  <si>
    <t>FUNDO ANTICORROSIVO PARA METAIS FERROSOS (ZARCAO)</t>
  </si>
  <si>
    <t xml:space="preserve"> 00007311 </t>
  </si>
  <si>
    <t>TINTA ESMALTE SINTETICO PREMIUM ACETINADO</t>
  </si>
  <si>
    <t xml:space="preserve"> 00003768 </t>
  </si>
  <si>
    <t>LIXA EM FOLHA PARA FERRO, NUMERO 150</t>
  </si>
  <si>
    <t xml:space="preserve"> 45-IGES-UR </t>
  </si>
  <si>
    <t>GRELHA CONTÍNUA DE SIMPLES DEFLEXÃO HORIZONTAL, COM REGISTRO - MOD.: GC+RG, TAMANHO:900X600MM</t>
  </si>
  <si>
    <t>FOMA - FORNECIMENTO DE MATERIAIS E EQUIPAMENTOS</t>
  </si>
  <si>
    <t xml:space="preserve"> 88279 </t>
  </si>
  <si>
    <t>MONTADOR ELETROMECÃNICO COM ENCARGOS COMPLEMENTARES</t>
  </si>
  <si>
    <t xml:space="preserve"> 00000148 </t>
  </si>
  <si>
    <t>TUBO DE BORRACHA ELASTOMERICA FLEXIVEL, PRETA, PARA ISOLAMENTO TERMICO DE TUBULACAO, DN 4" (*64* MM), E= *32* MM, COEFICIENTE DE CONDUTIVIDADE TERMICA 0,036W/MK, VAPOR DE AGUA MAIOR OU IGUAL A 10.000</t>
  </si>
  <si>
    <t>Planilha Orçamentária Sintética Com Valor do Material e da Mão de Obra</t>
  </si>
  <si>
    <t>M. O.</t>
  </si>
  <si>
    <t>MAT.</t>
  </si>
  <si>
    <t>Totais -&gt;</t>
  </si>
  <si>
    <t>Curva ABC de Serviços</t>
  </si>
  <si>
    <t>Valor  Unit</t>
  </si>
  <si>
    <t>Peso Acumulado (%)</t>
  </si>
  <si>
    <t>2,0</t>
  </si>
  <si>
    <t>56.593,92</t>
  </si>
  <si>
    <t>113.187,84</t>
  </si>
  <si>
    <t>1,0</t>
  </si>
  <si>
    <t>103.702,93</t>
  </si>
  <si>
    <t>68.271,29</t>
  </si>
  <si>
    <t>1.675,5</t>
  </si>
  <si>
    <t>39,61</t>
  </si>
  <si>
    <t>66.366,55</t>
  </si>
  <si>
    <t>4,0</t>
  </si>
  <si>
    <t>12.861,04</t>
  </si>
  <si>
    <t>51.444,16</t>
  </si>
  <si>
    <t>3,0</t>
  </si>
  <si>
    <t>14.844,70</t>
  </si>
  <si>
    <t>44.534,10</t>
  </si>
  <si>
    <t>904,0</t>
  </si>
  <si>
    <t>39,51</t>
  </si>
  <si>
    <t>35.717,04</t>
  </si>
  <si>
    <t>323,0</t>
  </si>
  <si>
    <t>93,77</t>
  </si>
  <si>
    <t>30.287,71</t>
  </si>
  <si>
    <t>67,73</t>
  </si>
  <si>
    <t>351,32</t>
  </si>
  <si>
    <t>23.794,90</t>
  </si>
  <si>
    <t>218,95</t>
  </si>
  <si>
    <t>103,21</t>
  </si>
  <si>
    <t>22.597,82</t>
  </si>
  <si>
    <t>23,32</t>
  </si>
  <si>
    <t>21.081,28</t>
  </si>
  <si>
    <t>0,75</t>
  </si>
  <si>
    <t>27.723,37</t>
  </si>
  <si>
    <t>20.792,52</t>
  </si>
  <si>
    <t>10.334,47</t>
  </si>
  <si>
    <t>20.668,94</t>
  </si>
  <si>
    <t>2,59</t>
  </si>
  <si>
    <t>6.352,72</t>
  </si>
  <si>
    <t>19.058,16</t>
  </si>
  <si>
    <t>2,39</t>
  </si>
  <si>
    <t>285,49</t>
  </si>
  <si>
    <t>64,20</t>
  </si>
  <si>
    <t>18.328,45</t>
  </si>
  <si>
    <t>10,0</t>
  </si>
  <si>
    <t>1.333,30</t>
  </si>
  <si>
    <t>13.333,00</t>
  </si>
  <si>
    <t>1,67</t>
  </si>
  <si>
    <t>5.903,38</t>
  </si>
  <si>
    <t>11.806,76</t>
  </si>
  <si>
    <t>1,48</t>
  </si>
  <si>
    <t>19,0</t>
  </si>
  <si>
    <t>599,82</t>
  </si>
  <si>
    <t>11.396,58</t>
  </si>
  <si>
    <t>1,43</t>
  </si>
  <si>
    <t>30,0</t>
  </si>
  <si>
    <t>370,95</t>
  </si>
  <si>
    <t>11.128,50</t>
  </si>
  <si>
    <t>34,52</t>
  </si>
  <si>
    <t>305,13</t>
  </si>
  <si>
    <t>10.533,08</t>
  </si>
  <si>
    <t>1,32</t>
  </si>
  <si>
    <t>5,86</t>
  </si>
  <si>
    <t>9.818,43</t>
  </si>
  <si>
    <t>1,23</t>
  </si>
  <si>
    <t>31,40</t>
  </si>
  <si>
    <t>8.964,38</t>
  </si>
  <si>
    <t>1,12</t>
  </si>
  <si>
    <t>410,0</t>
  </si>
  <si>
    <t>20,40</t>
  </si>
  <si>
    <t>8.364,00</t>
  </si>
  <si>
    <t>1,05</t>
  </si>
  <si>
    <t>1,5</t>
  </si>
  <si>
    <t>5.166,78</t>
  </si>
  <si>
    <t>7.750,17</t>
  </si>
  <si>
    <t>0,97</t>
  </si>
  <si>
    <t>1.320,0</t>
  </si>
  <si>
    <t>5,54</t>
  </si>
  <si>
    <t>7.312,80</t>
  </si>
  <si>
    <t>0,92</t>
  </si>
  <si>
    <t>904,23</t>
  </si>
  <si>
    <t>7,34</t>
  </si>
  <si>
    <t>6.637,04</t>
  </si>
  <si>
    <t>0,83</t>
  </si>
  <si>
    <t>495,6</t>
  </si>
  <si>
    <t>8,54</t>
  </si>
  <si>
    <t>4.232,42</t>
  </si>
  <si>
    <t>0,53</t>
  </si>
  <si>
    <t>2.042,24</t>
  </si>
  <si>
    <t>4.084,48</t>
  </si>
  <si>
    <t>0,51</t>
  </si>
  <si>
    <t>152,0</t>
  </si>
  <si>
    <t>23,33</t>
  </si>
  <si>
    <t>3.546,16</t>
  </si>
  <si>
    <t>0,44</t>
  </si>
  <si>
    <t>98,56</t>
  </si>
  <si>
    <t>1.685,39</t>
  </si>
  <si>
    <t>3.370,78</t>
  </si>
  <si>
    <t>0,42</t>
  </si>
  <si>
    <t>98,98</t>
  </si>
  <si>
    <t>1.177,03</t>
  </si>
  <si>
    <t>2.354,06</t>
  </si>
  <si>
    <t>247,29</t>
  </si>
  <si>
    <t>6,70</t>
  </si>
  <si>
    <t>1.656,84</t>
  </si>
  <si>
    <t>0,21</t>
  </si>
  <si>
    <t>99,48</t>
  </si>
  <si>
    <t>814,50</t>
  </si>
  <si>
    <t>1.629,00</t>
  </si>
  <si>
    <t>0,20</t>
  </si>
  <si>
    <t>99,69</t>
  </si>
  <si>
    <t>500,0</t>
  </si>
  <si>
    <t>3,03</t>
  </si>
  <si>
    <t>1.515,00</t>
  </si>
  <si>
    <t>0,19</t>
  </si>
  <si>
    <t>99,88</t>
  </si>
  <si>
    <t>165,17</t>
  </si>
  <si>
    <t>495,51</t>
  </si>
  <si>
    <t>0,06</t>
  </si>
  <si>
    <t>99,94</t>
  </si>
  <si>
    <t>38,2</t>
  </si>
  <si>
    <t>12,65</t>
  </si>
  <si>
    <t>483,23</t>
  </si>
  <si>
    <t>100,00</t>
  </si>
  <si>
    <t>Cronograma Físico e Financeiro</t>
  </si>
  <si>
    <t>Total Por Etapa</t>
  </si>
  <si>
    <t>15 DIAS</t>
  </si>
  <si>
    <t>30 DIAS</t>
  </si>
  <si>
    <t>45 DIAS</t>
  </si>
  <si>
    <t/>
  </si>
  <si>
    <t>100,00%
28.542,69</t>
  </si>
  <si>
    <t>33,00%
9.419,09</t>
  </si>
  <si>
    <t>34,00%
9.704,51</t>
  </si>
  <si>
    <t>100,00%
63.435,36</t>
  </si>
  <si>
    <t>20,00%
12.687,07</t>
  </si>
  <si>
    <t>40,00%
25.374,14</t>
  </si>
  <si>
    <t>100,00%
106.472,69</t>
  </si>
  <si>
    <t>30,00%
31.941,81</t>
  </si>
  <si>
    <t>40,00%
42.589,08</t>
  </si>
  <si>
    <t>100,00%
22.597,82</t>
  </si>
  <si>
    <t>50,00%
11.298,91</t>
  </si>
  <si>
    <t>100,00%
57.833,94</t>
  </si>
  <si>
    <t>30,00%
17.350,18</t>
  </si>
  <si>
    <t>60,00%
34.700,36</t>
  </si>
  <si>
    <t>10,00%
5.783,39</t>
  </si>
  <si>
    <t>100,00%
138.661,43</t>
  </si>
  <si>
    <t>100,00%
285.162,06</t>
  </si>
  <si>
    <t>40,00%
114.064,82</t>
  </si>
  <si>
    <t>60,00%
171.097,24</t>
  </si>
  <si>
    <t>100,00%
25.297,75</t>
  </si>
  <si>
    <t>50,00%
12.648,88</t>
  </si>
  <si>
    <t>100,00%
17.468,15</t>
  </si>
  <si>
    <t>50,00%
8.734,08</t>
  </si>
  <si>
    <t>100,00%
23.794,90</t>
  </si>
  <si>
    <t>Porcentagem</t>
  </si>
  <si>
    <t>Custo</t>
  </si>
  <si>
    <t>Porcentagem Acumulado</t>
  </si>
  <si>
    <t>100,0%</t>
  </si>
  <si>
    <t>Custo Acumulado</t>
  </si>
  <si>
    <t>BDI</t>
  </si>
  <si>
    <t>BENEFÍCIOS E DESPESAS INDIRETAS</t>
  </si>
  <si>
    <t>II</t>
  </si>
  <si>
    <t>PARA ESTIMATIVAS DE OBRAS DE ENGENHARIA   COM DESONERAÇÃO (QUANDO O FORNECIMENTO DE MATERIAL FOR  IGUAL OU SUPERIOR A 50% DO CUSTO TOTAL DA CONTRATAÇÃO)</t>
  </si>
  <si>
    <t>COMPONENTE</t>
  </si>
  <si>
    <t>Relatório do Acordão n° 2.622/2013 - TCU / Plenário</t>
  </si>
  <si>
    <t>A</t>
  </si>
  <si>
    <t>DESPESAS INDIRETAS</t>
  </si>
  <si>
    <t>INCIDÊNCIA</t>
  </si>
  <si>
    <t>1º Quartil</t>
  </si>
  <si>
    <t>Médio</t>
  </si>
  <si>
    <t>3º Quartil</t>
  </si>
  <si>
    <t>mediana</t>
  </si>
  <si>
    <t>média</t>
  </si>
  <si>
    <t>Administração Central</t>
  </si>
  <si>
    <t>Seguros + Garantias</t>
  </si>
  <si>
    <t>Riscos</t>
  </si>
  <si>
    <t>Despesas Financeiras</t>
  </si>
  <si>
    <t>B</t>
  </si>
  <si>
    <t>TRIBUTOS</t>
  </si>
  <si>
    <t>COFINS - Contribuição Financiamento Seguridade Social</t>
  </si>
  <si>
    <t>PIS - Programa de Integração Social</t>
  </si>
  <si>
    <t>ISS - Imposto Sobre Serviço de Qualquer Natureza</t>
  </si>
  <si>
    <t>Contribuição previdenciária Sobre Receita Bruta</t>
  </si>
  <si>
    <t>SUBTOTAL "B"</t>
  </si>
  <si>
    <t>C</t>
  </si>
  <si>
    <t>BONIFICAÇÃO</t>
  </si>
  <si>
    <t>Lucro</t>
  </si>
  <si>
    <t>FORMULA UTILIZADA PARA CÁLCULO DO BDI</t>
  </si>
  <si>
    <t>BDI =</t>
  </si>
  <si>
    <t>[(</t>
  </si>
  <si>
    <t>(1 + (AC + S + R + G)) X ((1 + DF) X (1 + L))</t>
  </si>
  <si>
    <t>)</t>
  </si>
  <si>
    <t>]</t>
  </si>
  <si>
    <t>X 100</t>
  </si>
  <si>
    <t>(1 - I)</t>
  </si>
  <si>
    <t>AC</t>
  </si>
  <si>
    <t>Taxa representativa das despesas de rateio da Administração Central</t>
  </si>
  <si>
    <t>S</t>
  </si>
  <si>
    <t>Taxa Representativa de Seguros</t>
  </si>
  <si>
    <t>R</t>
  </si>
  <si>
    <t>Taxa Representativa de Riscos</t>
  </si>
  <si>
    <t>G</t>
  </si>
  <si>
    <t>Taxa Representativa de Garantias</t>
  </si>
  <si>
    <t>DF</t>
  </si>
  <si>
    <t>Taxa Representativa de Despesas Financeiras</t>
  </si>
  <si>
    <t>Taxa Representativa de Lucro</t>
  </si>
  <si>
    <t>I</t>
  </si>
  <si>
    <t>Taxa Representativa de Incidencia de Impostos</t>
  </si>
  <si>
    <t>Taxa Representativa da Incidênca de Impostos é aplicada sobre o preço de venda da prestação do serviço, enquanto que as demais taxas são aplicadas sobre o custo</t>
  </si>
  <si>
    <t>REFERÊNCIAS:</t>
  </si>
  <si>
    <t>PLANILHA ESTIMATIVA</t>
  </si>
  <si>
    <t xml:space="preserve">Endereço: ASA SUL </t>
  </si>
  <si>
    <t xml:space="preserve"> Nº  Estimativa:</t>
  </si>
  <si>
    <t>Título:</t>
  </si>
  <si>
    <t>Endereço:</t>
  </si>
  <si>
    <t>SHMS- ÁREA ESPECIAL Q 101</t>
  </si>
  <si>
    <t>Prazo da obra:</t>
  </si>
  <si>
    <t xml:space="preserve">Data:            </t>
  </si>
  <si>
    <t>Orçamentista(s):</t>
  </si>
  <si>
    <t>Nº do Processo:</t>
  </si>
  <si>
    <t>Tabela de Referência:</t>
  </si>
  <si>
    <t>Área de Construção/reforma :</t>
  </si>
  <si>
    <t>Área do terreno</t>
  </si>
  <si>
    <t xml:space="preserve">Legendas de composições REFERENCIAIS: </t>
  </si>
  <si>
    <t>Estimativas Sem Desoneração:</t>
  </si>
  <si>
    <t>VALOR TOTAL ESTIMADO</t>
  </si>
  <si>
    <t>OBRA: REFORMA COZINHA HOSPITAL DE BASE</t>
  </si>
  <si>
    <t>05/2023</t>
  </si>
  <si>
    <t>REFORMA COZINHA DO HDB</t>
  </si>
  <si>
    <t>45 (quarenta e cinco)  dias corridos (de execução)</t>
  </si>
  <si>
    <t>SINAPI- JAN/2023</t>
  </si>
  <si>
    <t xml:space="preserve">SINAPI - 01/2023 - Distrito Federal
</t>
  </si>
  <si>
    <t xml:space="preserve"> 12 </t>
  </si>
  <si>
    <t>DEMOLIÇÕES/RETIRADAS</t>
  </si>
  <si>
    <t xml:space="preserve"> 12.1 </t>
  </si>
  <si>
    <t xml:space="preserve"> 340-IGET-BQ </t>
  </si>
  <si>
    <t>ALUGUEL CONTAINER 6 UNIDADES</t>
  </si>
  <si>
    <t xml:space="preserve"> 12.2 </t>
  </si>
  <si>
    <t xml:space="preserve"> 04-CQX </t>
  </si>
  <si>
    <t>TRANSPORTE HORIZONTAL MANUAL MAT. 1a.CAT./ENTULHO ATE 60m</t>
  </si>
  <si>
    <t>m³</t>
  </si>
  <si>
    <t xml:space="preserve"> 010071 </t>
  </si>
  <si>
    <t>ALUGUEL MENSAL CONTAINER ESCRITORIO 6x2,3m SEM SANITARIO</t>
  </si>
  <si>
    <t xml:space="preserve"> 004125 </t>
  </si>
  <si>
    <t>FERRAMENTA - CARRINHO DE MAO COM CACAMBA EXTRAFORTE 65 LITROS CINZA</t>
  </si>
  <si>
    <t>162.601,44</t>
  </si>
  <si>
    <t>636.166,71</t>
  </si>
  <si>
    <t>798.768,15</t>
  </si>
  <si>
    <t>14,17</t>
  </si>
  <si>
    <t>12,98</t>
  </si>
  <si>
    <t>27,15</t>
  </si>
  <si>
    <t>8,55</t>
  </si>
  <si>
    <t>35,70</t>
  </si>
  <si>
    <t>8,31</t>
  </si>
  <si>
    <t>44,01</t>
  </si>
  <si>
    <t>6,44</t>
  </si>
  <si>
    <t>50,45</t>
  </si>
  <si>
    <t>5,58</t>
  </si>
  <si>
    <t>56,02</t>
  </si>
  <si>
    <t>4,47</t>
  </si>
  <si>
    <t>60,50</t>
  </si>
  <si>
    <t>3,79</t>
  </si>
  <si>
    <t>64,29</t>
  </si>
  <si>
    <t>2,98</t>
  </si>
  <si>
    <t>67,27</t>
  </si>
  <si>
    <t>2,83</t>
  </si>
  <si>
    <t>70,10</t>
  </si>
  <si>
    <t>2,64</t>
  </si>
  <si>
    <t>72,74</t>
  </si>
  <si>
    <t>2,60</t>
  </si>
  <si>
    <t>75,34</t>
  </si>
  <si>
    <t>77,93</t>
  </si>
  <si>
    <t>80,31</t>
  </si>
  <si>
    <t>2,29</t>
  </si>
  <si>
    <t>82,61</t>
  </si>
  <si>
    <t>84,28</t>
  </si>
  <si>
    <t>85,75</t>
  </si>
  <si>
    <t>87,18</t>
  </si>
  <si>
    <t>1,39</t>
  </si>
  <si>
    <t>88,57</t>
  </si>
  <si>
    <t>89,89</t>
  </si>
  <si>
    <t>91,12</t>
  </si>
  <si>
    <t>92,24</t>
  </si>
  <si>
    <t>93,29</t>
  </si>
  <si>
    <t>94,26</t>
  </si>
  <si>
    <t>95,18</t>
  </si>
  <si>
    <t>96,01</t>
  </si>
  <si>
    <t>4.884,62</t>
  </si>
  <si>
    <t>0,61</t>
  </si>
  <si>
    <t>96,62</t>
  </si>
  <si>
    <t>97,15</t>
  </si>
  <si>
    <t>97,66</t>
  </si>
  <si>
    <t>14,0</t>
  </si>
  <si>
    <t>259,83</t>
  </si>
  <si>
    <t>3.637,62</t>
  </si>
  <si>
    <t>0,46</t>
  </si>
  <si>
    <t>98,12</t>
  </si>
  <si>
    <t>0,29</t>
  </si>
  <si>
    <t>99,28</t>
  </si>
  <si>
    <t>100,00%
20.979,12</t>
  </si>
  <si>
    <t>100,00%
8.522,24</t>
  </si>
  <si>
    <t>30,00%
2.556,67</t>
  </si>
  <si>
    <t>40,00%
3.408,90</t>
  </si>
  <si>
    <t>15,98%</t>
  </si>
  <si>
    <t>51,84%</t>
  </si>
  <si>
    <t>32,19%</t>
  </si>
  <si>
    <t>127.615,80</t>
  </si>
  <si>
    <t>414.047,31</t>
  </si>
  <si>
    <t>257.105,04</t>
  </si>
  <si>
    <t>67,81%</t>
  </si>
  <si>
    <t>541.663,11</t>
  </si>
  <si>
    <t>DESCONTO EM %</t>
  </si>
  <si>
    <t>CRONOGRAMA FÍSICO FINANCEIRO</t>
  </si>
  <si>
    <t>CÓDIGO</t>
  </si>
  <si>
    <t>DESCRIÇÃO DOS SERVIÇOS</t>
  </si>
  <si>
    <t>TOTAL DA ETAPA (COM BDI)</t>
  </si>
  <si>
    <t>Incidência %</t>
  </si>
  <si>
    <t>Mês 01</t>
  </si>
  <si>
    <t>Mês 02</t>
  </si>
  <si>
    <t>Mês 03</t>
  </si>
  <si>
    <t>A - SERVIÇOS GERAIS</t>
  </si>
  <si>
    <t>TOTAL</t>
  </si>
  <si>
    <t>PERCENTUAL MENSAL (%)</t>
  </si>
  <si>
    <t>VALOR MENSAL (R$)</t>
  </si>
  <si>
    <t>PERCENTUAL ACUMULADO (%)</t>
  </si>
  <si>
    <t>VALOR ACUMULADO (R$)</t>
  </si>
  <si>
    <t>Obra:  reforma da Cozinha</t>
  </si>
</sst>
</file>

<file path=xl/styles.xml><?xml version="1.0" encoding="utf-8"?>
<styleSheet xmlns="http://schemas.openxmlformats.org/spreadsheetml/2006/main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#,##0.0000000"/>
    <numFmt numFmtId="166" formatCode="0.0000"/>
    <numFmt numFmtId="167" formatCode="0.000%"/>
    <numFmt numFmtId="168" formatCode="#,##0.0000"/>
  </numFmts>
  <fonts count="36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5"/>
      <name val="Arial Narrow"/>
      <family val="2"/>
    </font>
    <font>
      <i/>
      <sz val="11"/>
      <color theme="1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color rgb="FF000000"/>
      <name val="Arial Narrow"/>
      <family val="2"/>
    </font>
    <font>
      <sz val="13"/>
      <name val="Arial Narrow"/>
      <family val="2"/>
    </font>
    <font>
      <b/>
      <i/>
      <sz val="13"/>
      <name val="Arial Narrow"/>
      <family val="2"/>
    </font>
    <font>
      <sz val="13"/>
      <name val="Arial"/>
      <family val="2"/>
    </font>
    <font>
      <sz val="11"/>
      <color theme="0"/>
      <name val="Calibri"/>
      <family val="2"/>
      <scheme val="minor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color indexed="8"/>
      <name val="Segoe UI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66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/>
      <bottom style="thick">
        <color rgb="FFFF5500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 style="medium">
        <color indexed="64"/>
      </right>
      <top/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9" fillId="0" borderId="0"/>
    <xf numFmtId="0" fontId="29" fillId="0" borderId="0"/>
    <xf numFmtId="9" fontId="19" fillId="0" borderId="0" applyFont="0" applyFill="0" applyBorder="0" applyAlignment="0" applyProtection="0"/>
  </cellStyleXfs>
  <cellXfs count="328">
    <xf numFmtId="0" fontId="0" fillId="0" borderId="0" xfId="0"/>
    <xf numFmtId="0" fontId="2" fillId="6" borderId="0" xfId="0" applyFont="1" applyFill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right" vertical="top" wrapText="1"/>
    </xf>
    <xf numFmtId="4" fontId="3" fillId="4" borderId="2" xfId="0" applyNumberFormat="1" applyFont="1" applyFill="1" applyBorder="1" applyAlignment="1">
      <alignment horizontal="right" vertical="top" wrapText="1"/>
    </xf>
    <xf numFmtId="0" fontId="2" fillId="6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right" vertical="top" wrapText="1"/>
    </xf>
    <xf numFmtId="0" fontId="2" fillId="6" borderId="2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right" vertical="top" wrapText="1"/>
    </xf>
    <xf numFmtId="0" fontId="5" fillId="5" borderId="2" xfId="0" applyFont="1" applyFill="1" applyBorder="1" applyAlignment="1">
      <alignment horizontal="center" vertical="top" wrapText="1"/>
    </xf>
    <xf numFmtId="165" fontId="5" fillId="5" borderId="2" xfId="0" applyNumberFormat="1" applyFont="1" applyFill="1" applyBorder="1" applyAlignment="1">
      <alignment horizontal="right" vertical="top" wrapText="1"/>
    </xf>
    <xf numFmtId="4" fontId="5" fillId="5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center" vertical="top" wrapText="1"/>
    </xf>
    <xf numFmtId="165" fontId="6" fillId="3" borderId="2" xfId="0" applyNumberFormat="1" applyFont="1" applyFill="1" applyBorder="1" applyAlignment="1">
      <alignment horizontal="right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0" fontId="6" fillId="6" borderId="0" xfId="0" applyFont="1" applyFill="1" applyAlignment="1">
      <alignment horizontal="right" vertical="top" wrapText="1"/>
    </xf>
    <xf numFmtId="4" fontId="6" fillId="6" borderId="0" xfId="0" applyNumberFormat="1" applyFont="1" applyFill="1" applyAlignment="1">
      <alignment horizontal="right" vertical="top" wrapText="1"/>
    </xf>
    <xf numFmtId="0" fontId="4" fillId="6" borderId="0" xfId="0" applyFont="1" applyFill="1" applyAlignment="1">
      <alignment horizontal="right" vertical="top" wrapText="1"/>
    </xf>
    <xf numFmtId="165" fontId="4" fillId="6" borderId="0" xfId="0" applyNumberFormat="1" applyFont="1" applyFill="1" applyAlignment="1">
      <alignment horizontal="right" vertical="top" wrapText="1"/>
    </xf>
    <xf numFmtId="4" fontId="4" fillId="6" borderId="0" xfId="0" applyNumberFormat="1" applyFont="1" applyFill="1" applyAlignment="1">
      <alignment horizontal="right" vertical="top" wrapText="1"/>
    </xf>
    <xf numFmtId="0" fontId="5" fillId="5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center" vertical="top" wrapText="1"/>
    </xf>
    <xf numFmtId="165" fontId="6" fillId="2" borderId="2" xfId="0" applyNumberFormat="1" applyFont="1" applyFill="1" applyBorder="1" applyAlignment="1">
      <alignment horizontal="right" vertical="top" wrapText="1"/>
    </xf>
    <xf numFmtId="4" fontId="6" fillId="2" borderId="2" xfId="0" applyNumberFormat="1" applyFont="1" applyFill="1" applyBorder="1" applyAlignment="1">
      <alignment horizontal="right" vertical="top" wrapText="1"/>
    </xf>
    <xf numFmtId="0" fontId="6" fillId="6" borderId="0" xfId="0" applyFont="1" applyFill="1" applyAlignment="1">
      <alignment horizontal="center" vertical="top" wrapText="1"/>
    </xf>
    <xf numFmtId="0" fontId="6" fillId="6" borderId="0" xfId="0" applyFont="1" applyFill="1" applyAlignment="1">
      <alignment horizontal="left" vertical="top" wrapText="1"/>
    </xf>
    <xf numFmtId="0" fontId="4" fillId="6" borderId="0" xfId="0" applyFont="1" applyFill="1" applyAlignment="1">
      <alignment horizontal="center" vertical="top" wrapText="1"/>
    </xf>
    <xf numFmtId="0" fontId="2" fillId="6" borderId="4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horizontal="left" vertical="top" wrapText="1"/>
    </xf>
    <xf numFmtId="0" fontId="2" fillId="6" borderId="0" xfId="0" applyFont="1" applyFill="1" applyAlignment="1">
      <alignment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vertical="top" wrapText="1"/>
    </xf>
    <xf numFmtId="0" fontId="3" fillId="4" borderId="1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right" vertical="top" wrapText="1"/>
    </xf>
    <xf numFmtId="0" fontId="5" fillId="4" borderId="13" xfId="0" applyFont="1" applyFill="1" applyBorder="1" applyAlignment="1">
      <alignment horizontal="right" vertical="top" wrapText="1"/>
    </xf>
    <xf numFmtId="0" fontId="3" fillId="4" borderId="14" xfId="0" applyFont="1" applyFill="1" applyBorder="1" applyAlignment="1">
      <alignment horizontal="right" vertical="top" wrapText="1"/>
    </xf>
    <xf numFmtId="0" fontId="3" fillId="4" borderId="9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right" vertical="top" wrapText="1"/>
    </xf>
    <xf numFmtId="0" fontId="5" fillId="4" borderId="10" xfId="0" applyFont="1" applyFill="1" applyBorder="1" applyAlignment="1">
      <alignment horizontal="righ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right" vertical="top" wrapText="1"/>
    </xf>
    <xf numFmtId="0" fontId="4" fillId="6" borderId="6" xfId="0" applyFont="1" applyFill="1" applyBorder="1" applyAlignment="1">
      <alignment horizontal="right" vertical="top" wrapText="1"/>
    </xf>
    <xf numFmtId="0" fontId="4" fillId="6" borderId="8" xfId="0" applyFont="1" applyFill="1" applyBorder="1" applyAlignment="1">
      <alignment horizontal="right" vertical="top" wrapText="1"/>
    </xf>
    <xf numFmtId="0" fontId="4" fillId="6" borderId="10" xfId="0" applyFont="1" applyFill="1" applyBorder="1" applyAlignment="1">
      <alignment horizontal="left" vertical="top" wrapText="1"/>
    </xf>
    <xf numFmtId="0" fontId="4" fillId="6" borderId="10" xfId="0" applyFont="1" applyFill="1" applyBorder="1" applyAlignment="1">
      <alignment horizontal="right" vertical="top" wrapText="1"/>
    </xf>
    <xf numFmtId="0" fontId="4" fillId="6" borderId="11" xfId="0" applyFont="1" applyFill="1" applyBorder="1" applyAlignment="1">
      <alignment horizontal="right" vertical="top" wrapText="1"/>
    </xf>
    <xf numFmtId="0" fontId="1" fillId="7" borderId="0" xfId="4" applyFill="1"/>
    <xf numFmtId="0" fontId="1" fillId="0" borderId="0" xfId="4"/>
    <xf numFmtId="0" fontId="9" fillId="7" borderId="17" xfId="4" applyFont="1" applyFill="1" applyBorder="1" applyAlignment="1">
      <alignment horizontal="center"/>
    </xf>
    <xf numFmtId="0" fontId="9" fillId="7" borderId="17" xfId="4" applyFont="1" applyFill="1" applyBorder="1" applyAlignment="1">
      <alignment horizontal="center" vertical="center"/>
    </xf>
    <xf numFmtId="0" fontId="9" fillId="8" borderId="17" xfId="4" applyFont="1" applyFill="1" applyBorder="1" applyAlignment="1">
      <alignment horizontal="center"/>
    </xf>
    <xf numFmtId="0" fontId="1" fillId="8" borderId="17" xfId="4" applyFill="1" applyBorder="1" applyAlignment="1">
      <alignment horizontal="center"/>
    </xf>
    <xf numFmtId="0" fontId="1" fillId="0" borderId="0" xfId="4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" fillId="7" borderId="17" xfId="4" applyFill="1" applyBorder="1" applyAlignment="1">
      <alignment horizontal="center"/>
    </xf>
    <xf numFmtId="10" fontId="1" fillId="7" borderId="17" xfId="5" applyNumberFormat="1" applyFont="1" applyFill="1" applyBorder="1" applyAlignment="1">
      <alignment horizontal="center"/>
    </xf>
    <xf numFmtId="10" fontId="1" fillId="0" borderId="0" xfId="3" applyNumberFormat="1" applyFont="1"/>
    <xf numFmtId="0" fontId="1" fillId="7" borderId="0" xfId="4" applyFill="1" applyAlignment="1">
      <alignment vertical="center"/>
    </xf>
    <xf numFmtId="0" fontId="1" fillId="7" borderId="17" xfId="4" applyFill="1" applyBorder="1" applyAlignment="1">
      <alignment horizontal="center" vertical="center"/>
    </xf>
    <xf numFmtId="10" fontId="1" fillId="7" borderId="17" xfId="5" applyNumberFormat="1" applyFont="1" applyFill="1" applyBorder="1" applyAlignment="1">
      <alignment horizontal="center" vertical="center"/>
    </xf>
    <xf numFmtId="10" fontId="9" fillId="8" borderId="17" xfId="4" applyNumberFormat="1" applyFont="1" applyFill="1" applyBorder="1" applyAlignment="1">
      <alignment horizontal="center"/>
    </xf>
    <xf numFmtId="0" fontId="1" fillId="7" borderId="17" xfId="4" applyFill="1" applyBorder="1"/>
    <xf numFmtId="0" fontId="1" fillId="8" borderId="17" xfId="4" applyFill="1" applyBorder="1"/>
    <xf numFmtId="10" fontId="9" fillId="8" borderId="17" xfId="5" applyNumberFormat="1" applyFont="1" applyFill="1" applyBorder="1" applyAlignment="1">
      <alignment horizontal="center"/>
    </xf>
    <xf numFmtId="0" fontId="12" fillId="7" borderId="18" xfId="4" applyFont="1" applyFill="1" applyBorder="1" applyAlignment="1">
      <alignment horizontal="center"/>
    </xf>
    <xf numFmtId="0" fontId="1" fillId="7" borderId="25" xfId="4" applyFill="1" applyBorder="1" applyAlignment="1">
      <alignment horizontal="center"/>
    </xf>
    <xf numFmtId="0" fontId="1" fillId="7" borderId="17" xfId="4" applyFill="1" applyBorder="1" applyAlignment="1">
      <alignment horizontal="left"/>
    </xf>
    <xf numFmtId="0" fontId="1" fillId="7" borderId="0" xfId="4" applyFill="1" applyAlignment="1">
      <alignment horizontal="left"/>
    </xf>
    <xf numFmtId="0" fontId="1" fillId="0" borderId="0" xfId="4" applyAlignment="1">
      <alignment horizontal="left"/>
    </xf>
    <xf numFmtId="0" fontId="1" fillId="0" borderId="0" xfId="6"/>
    <xf numFmtId="0" fontId="13" fillId="0" borderId="0" xfId="6" applyFont="1"/>
    <xf numFmtId="0" fontId="13" fillId="0" borderId="22" xfId="6" applyFont="1" applyBorder="1"/>
    <xf numFmtId="0" fontId="13" fillId="0" borderId="27" xfId="6" applyFont="1" applyBorder="1"/>
    <xf numFmtId="0" fontId="17" fillId="0" borderId="27" xfId="6" applyFont="1" applyBorder="1"/>
    <xf numFmtId="0" fontId="18" fillId="0" borderId="30" xfId="6" applyFont="1" applyBorder="1" applyAlignment="1">
      <alignment horizontal="left" vertical="center"/>
    </xf>
    <xf numFmtId="49" fontId="17" fillId="0" borderId="31" xfId="6" applyNumberFormat="1" applyFont="1" applyBorder="1" applyAlignment="1">
      <alignment horizontal="left" vertical="center"/>
    </xf>
    <xf numFmtId="0" fontId="19" fillId="0" borderId="0" xfId="6" applyFont="1"/>
    <xf numFmtId="0" fontId="18" fillId="0" borderId="7" xfId="6" applyFont="1" applyBorder="1" applyAlignment="1">
      <alignment horizontal="left" vertical="center" wrapText="1"/>
    </xf>
    <xf numFmtId="49" fontId="18" fillId="0" borderId="8" xfId="6" applyNumberFormat="1" applyFont="1" applyBorder="1" applyAlignment="1">
      <alignment horizontal="left" vertical="center" wrapText="1"/>
    </xf>
    <xf numFmtId="0" fontId="18" fillId="0" borderId="7" xfId="6" applyFont="1" applyBorder="1" applyAlignment="1">
      <alignment horizontal="left" vertical="center"/>
    </xf>
    <xf numFmtId="49" fontId="17" fillId="0" borderId="8" xfId="6" applyNumberFormat="1" applyFont="1" applyBorder="1" applyAlignment="1">
      <alignment horizontal="left" vertical="center"/>
    </xf>
    <xf numFmtId="14" fontId="17" fillId="0" borderId="8" xfId="6" applyNumberFormat="1" applyFont="1" applyBorder="1" applyAlignment="1">
      <alignment horizontal="left" vertical="center"/>
    </xf>
    <xf numFmtId="0" fontId="17" fillId="7" borderId="8" xfId="6" applyFont="1" applyFill="1" applyBorder="1" applyAlignment="1">
      <alignment horizontal="left" vertical="center" wrapText="1"/>
    </xf>
    <xf numFmtId="17" fontId="17" fillId="7" borderId="8" xfId="6" applyNumberFormat="1" applyFont="1" applyFill="1" applyBorder="1" applyAlignment="1">
      <alignment horizontal="left" vertical="center"/>
    </xf>
    <xf numFmtId="17" fontId="17" fillId="0" borderId="8" xfId="6" applyNumberFormat="1" applyFont="1" applyBorder="1" applyAlignment="1">
      <alignment horizontal="left" vertical="center"/>
    </xf>
    <xf numFmtId="43" fontId="17" fillId="0" borderId="8" xfId="1" applyFont="1" applyFill="1" applyBorder="1" applyAlignment="1" applyProtection="1">
      <alignment horizontal="left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vertical="center"/>
    </xf>
    <xf numFmtId="0" fontId="18" fillId="0" borderId="7" xfId="6" applyFont="1" applyBorder="1" applyAlignment="1">
      <alignment vertical="center"/>
    </xf>
    <xf numFmtId="0" fontId="18" fillId="0" borderId="8" xfId="6" applyFont="1" applyBorder="1" applyAlignment="1">
      <alignment horizontal="left" vertical="center"/>
    </xf>
    <xf numFmtId="0" fontId="21" fillId="0" borderId="27" xfId="6" applyFont="1" applyBorder="1"/>
    <xf numFmtId="0" fontId="23" fillId="0" borderId="0" xfId="6" applyFont="1"/>
    <xf numFmtId="44" fontId="19" fillId="9" borderId="8" xfId="2" applyFont="1" applyFill="1" applyBorder="1" applyAlignment="1">
      <alignment horizontal="center" vertical="center"/>
    </xf>
    <xf numFmtId="0" fontId="17" fillId="0" borderId="24" xfId="6" applyFont="1" applyBorder="1"/>
    <xf numFmtId="0" fontId="17" fillId="0" borderId="9" xfId="6" applyFont="1" applyBorder="1"/>
    <xf numFmtId="0" fontId="17" fillId="0" borderId="11" xfId="6" applyFont="1" applyBorder="1"/>
    <xf numFmtId="0" fontId="13" fillId="10" borderId="7" xfId="6" applyFont="1" applyFill="1" applyBorder="1"/>
    <xf numFmtId="0" fontId="16" fillId="10" borderId="8" xfId="6" applyFont="1" applyFill="1" applyBorder="1" applyAlignment="1">
      <alignment horizontal="left"/>
    </xf>
    <xf numFmtId="0" fontId="0" fillId="0" borderId="11" xfId="0" applyBorder="1"/>
    <xf numFmtId="0" fontId="2" fillId="6" borderId="17" xfId="0" applyFont="1" applyFill="1" applyBorder="1" applyAlignment="1">
      <alignment horizontal="right" vertical="top" wrapText="1"/>
    </xf>
    <xf numFmtId="0" fontId="5" fillId="5" borderId="17" xfId="0" applyFont="1" applyFill="1" applyBorder="1" applyAlignment="1">
      <alignment horizontal="right" vertical="top" wrapText="1"/>
    </xf>
    <xf numFmtId="0" fontId="5" fillId="5" borderId="17" xfId="0" applyFont="1" applyFill="1" applyBorder="1" applyAlignment="1">
      <alignment horizontal="left" vertical="top" wrapText="1"/>
    </xf>
    <xf numFmtId="0" fontId="5" fillId="5" borderId="17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left" vertical="top" wrapText="1"/>
    </xf>
    <xf numFmtId="0" fontId="3" fillId="4" borderId="17" xfId="0" applyFont="1" applyFill="1" applyBorder="1" applyAlignment="1">
      <alignment horizontal="right" vertical="top" wrapText="1"/>
    </xf>
    <xf numFmtId="4" fontId="3" fillId="4" borderId="17" xfId="0" applyNumberFormat="1" applyFont="1" applyFill="1" applyBorder="1" applyAlignment="1">
      <alignment horizontal="right" vertical="top" wrapText="1"/>
    </xf>
    <xf numFmtId="164" fontId="3" fillId="4" borderId="17" xfId="0" applyNumberFormat="1" applyFont="1" applyFill="1" applyBorder="1" applyAlignment="1">
      <alignment horizontal="right" vertical="top" wrapText="1"/>
    </xf>
    <xf numFmtId="4" fontId="5" fillId="5" borderId="17" xfId="0" applyNumberFormat="1" applyFont="1" applyFill="1" applyBorder="1" applyAlignment="1">
      <alignment horizontal="right" vertical="top" wrapText="1"/>
    </xf>
    <xf numFmtId="164" fontId="5" fillId="5" borderId="17" xfId="0" applyNumberFormat="1" applyFont="1" applyFill="1" applyBorder="1" applyAlignment="1">
      <alignment horizontal="right" vertical="top" wrapText="1"/>
    </xf>
    <xf numFmtId="0" fontId="3" fillId="4" borderId="32" xfId="0" applyFont="1" applyFill="1" applyBorder="1" applyAlignment="1">
      <alignment horizontal="left" vertical="top" wrapText="1"/>
    </xf>
    <xf numFmtId="0" fontId="5" fillId="5" borderId="32" xfId="0" applyFont="1" applyFill="1" applyBorder="1" applyAlignment="1">
      <alignment horizontal="left" vertical="top" wrapText="1"/>
    </xf>
    <xf numFmtId="0" fontId="5" fillId="5" borderId="33" xfId="0" applyFont="1" applyFill="1" applyBorder="1" applyAlignment="1">
      <alignment horizontal="left" vertical="top" wrapText="1"/>
    </xf>
    <xf numFmtId="0" fontId="5" fillId="5" borderId="34" xfId="0" applyFont="1" applyFill="1" applyBorder="1" applyAlignment="1">
      <alignment horizontal="right" vertical="top" wrapText="1"/>
    </xf>
    <xf numFmtId="0" fontId="5" fillId="5" borderId="34" xfId="0" applyFont="1" applyFill="1" applyBorder="1" applyAlignment="1">
      <alignment horizontal="left" vertical="top" wrapText="1"/>
    </xf>
    <xf numFmtId="0" fontId="5" fillId="5" borderId="34" xfId="0" applyFont="1" applyFill="1" applyBorder="1" applyAlignment="1">
      <alignment horizontal="center" vertical="top" wrapText="1"/>
    </xf>
    <xf numFmtId="4" fontId="5" fillId="5" borderId="34" xfId="0" applyNumberFormat="1" applyFont="1" applyFill="1" applyBorder="1" applyAlignment="1">
      <alignment horizontal="right" vertical="top" wrapText="1"/>
    </xf>
    <xf numFmtId="0" fontId="4" fillId="6" borderId="36" xfId="0" applyFont="1" applyFill="1" applyBorder="1" applyAlignment="1">
      <alignment horizontal="right" vertical="top" wrapText="1"/>
    </xf>
    <xf numFmtId="0" fontId="4" fillId="6" borderId="9" xfId="0" applyFont="1" applyFill="1" applyBorder="1" applyAlignment="1">
      <alignment horizontal="left" vertical="top" wrapText="1"/>
    </xf>
    <xf numFmtId="0" fontId="2" fillId="6" borderId="6" xfId="0" applyFont="1" applyFill="1" applyBorder="1" applyAlignment="1">
      <alignment vertical="top" wrapText="1"/>
    </xf>
    <xf numFmtId="0" fontId="4" fillId="6" borderId="8" xfId="0" applyFont="1" applyFill="1" applyBorder="1" applyAlignment="1">
      <alignment vertical="top" wrapText="1"/>
    </xf>
    <xf numFmtId="0" fontId="2" fillId="6" borderId="12" xfId="0" applyFont="1" applyFill="1" applyBorder="1" applyAlignment="1">
      <alignment horizontal="left" vertical="top" wrapText="1"/>
    </xf>
    <xf numFmtId="0" fontId="2" fillId="6" borderId="14" xfId="0" applyFont="1" applyFill="1" applyBorder="1" applyAlignment="1">
      <alignment horizontal="right" vertical="top" wrapText="1"/>
    </xf>
    <xf numFmtId="0" fontId="5" fillId="4" borderId="11" xfId="0" applyFont="1" applyFill="1" applyBorder="1" applyAlignment="1">
      <alignment horizontal="right" vertical="top" wrapText="1"/>
    </xf>
    <xf numFmtId="0" fontId="2" fillId="6" borderId="12" xfId="0" applyFont="1" applyFill="1" applyBorder="1" applyAlignment="1">
      <alignment horizontal="right" vertical="top" wrapText="1"/>
    </xf>
    <xf numFmtId="0" fontId="5" fillId="5" borderId="12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6" fillId="6" borderId="7" xfId="0" applyFont="1" applyFill="1" applyBorder="1" applyAlignment="1">
      <alignment horizontal="center" vertical="top" wrapText="1"/>
    </xf>
    <xf numFmtId="0" fontId="6" fillId="6" borderId="8" xfId="0" applyFont="1" applyFill="1" applyBorder="1" applyAlignment="1">
      <alignment horizontal="center" vertical="top" wrapText="1"/>
    </xf>
    <xf numFmtId="0" fontId="6" fillId="6" borderId="10" xfId="0" applyFont="1" applyFill="1" applyBorder="1" applyAlignment="1">
      <alignment horizontal="left" vertical="top" wrapText="1"/>
    </xf>
    <xf numFmtId="164" fontId="3" fillId="4" borderId="19" xfId="0" applyNumberFormat="1" applyFont="1" applyFill="1" applyBorder="1" applyAlignment="1">
      <alignment horizontal="right" vertical="top" wrapText="1"/>
    </xf>
    <xf numFmtId="164" fontId="5" fillId="5" borderId="19" xfId="0" applyNumberFormat="1" applyFont="1" applyFill="1" applyBorder="1" applyAlignment="1">
      <alignment horizontal="right" vertical="top" wrapText="1"/>
    </xf>
    <xf numFmtId="164" fontId="5" fillId="5" borderId="40" xfId="0" applyNumberFormat="1" applyFont="1" applyFill="1" applyBorder="1" applyAlignment="1">
      <alignment horizontal="right" vertical="top" wrapText="1"/>
    </xf>
    <xf numFmtId="0" fontId="0" fillId="0" borderId="42" xfId="0" applyBorder="1"/>
    <xf numFmtId="0" fontId="0" fillId="0" borderId="41" xfId="0" applyBorder="1"/>
    <xf numFmtId="0" fontId="2" fillId="6" borderId="43" xfId="0" applyFont="1" applyFill="1" applyBorder="1" applyAlignment="1">
      <alignment horizontal="left" vertical="top" wrapText="1"/>
    </xf>
    <xf numFmtId="0" fontId="2" fillId="6" borderId="35" xfId="0" applyFont="1" applyFill="1" applyBorder="1" applyAlignment="1">
      <alignment horizontal="right" vertical="top" wrapText="1"/>
    </xf>
    <xf numFmtId="0" fontId="2" fillId="6" borderId="35" xfId="0" applyFont="1" applyFill="1" applyBorder="1" applyAlignment="1">
      <alignment horizontal="left" vertical="top" wrapText="1"/>
    </xf>
    <xf numFmtId="0" fontId="2" fillId="6" borderId="35" xfId="0" applyFont="1" applyFill="1" applyBorder="1" applyAlignment="1">
      <alignment horizontal="center" vertical="top" wrapText="1"/>
    </xf>
    <xf numFmtId="0" fontId="2" fillId="6" borderId="24" xfId="0" applyFont="1" applyFill="1" applyBorder="1" applyAlignment="1">
      <alignment horizontal="right" vertical="top" wrapText="1"/>
    </xf>
    <xf numFmtId="0" fontId="4" fillId="6" borderId="0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center" wrapText="1"/>
    </xf>
    <xf numFmtId="9" fontId="0" fillId="9" borderId="35" xfId="3" applyFont="1" applyFill="1" applyBorder="1" applyProtection="1">
      <protection locked="0"/>
    </xf>
    <xf numFmtId="0" fontId="24" fillId="0" borderId="0" xfId="0" applyFont="1"/>
    <xf numFmtId="43" fontId="0" fillId="0" borderId="0" xfId="1" applyFont="1"/>
    <xf numFmtId="0" fontId="28" fillId="11" borderId="44" xfId="7" applyFont="1" applyFill="1" applyBorder="1" applyAlignment="1">
      <alignment horizontal="center" vertical="center" wrapText="1"/>
    </xf>
    <xf numFmtId="0" fontId="28" fillId="11" borderId="44" xfId="7" applyFont="1" applyFill="1" applyBorder="1" applyAlignment="1">
      <alignment horizontal="left" vertical="center" wrapText="1"/>
    </xf>
    <xf numFmtId="4" fontId="28" fillId="11" borderId="44" xfId="7" applyNumberFormat="1" applyFont="1" applyFill="1" applyBorder="1" applyAlignment="1">
      <alignment horizontal="center" vertical="center" wrapText="1"/>
    </xf>
    <xf numFmtId="166" fontId="24" fillId="0" borderId="0" xfId="0" applyNumberFormat="1" applyFont="1"/>
    <xf numFmtId="10" fontId="26" fillId="7" borderId="45" xfId="8" applyNumberFormat="1" applyFont="1" applyFill="1" applyBorder="1" applyAlignment="1">
      <alignment vertical="top" wrapText="1"/>
    </xf>
    <xf numFmtId="0" fontId="26" fillId="7" borderId="46" xfId="8" applyFont="1" applyFill="1" applyBorder="1" applyAlignment="1">
      <alignment horizontal="left" vertical="top" wrapText="1"/>
    </xf>
    <xf numFmtId="0" fontId="26" fillId="7" borderId="47" xfId="8" applyFont="1" applyFill="1" applyBorder="1" applyAlignment="1">
      <alignment vertical="top" wrapText="1"/>
    </xf>
    <xf numFmtId="4" fontId="26" fillId="7" borderId="48" xfId="8" applyNumberFormat="1" applyFont="1" applyFill="1" applyBorder="1" applyAlignment="1">
      <alignment vertical="top" wrapText="1"/>
    </xf>
    <xf numFmtId="10" fontId="19" fillId="0" borderId="48" xfId="9" applyNumberFormat="1" applyFont="1" applyFill="1" applyBorder="1" applyAlignment="1">
      <alignment horizontal="center" vertical="center"/>
    </xf>
    <xf numFmtId="0" fontId="26" fillId="12" borderId="49" xfId="8" applyFont="1" applyFill="1" applyBorder="1" applyAlignment="1">
      <alignment horizontal="left" vertical="top" wrapText="1"/>
    </xf>
    <xf numFmtId="4" fontId="31" fillId="7" borderId="50" xfId="8" applyNumberFormat="1" applyFont="1" applyFill="1" applyBorder="1" applyAlignment="1">
      <alignment vertical="top" wrapText="1"/>
    </xf>
    <xf numFmtId="167" fontId="31" fillId="7" borderId="51" xfId="3" applyNumberFormat="1" applyFont="1" applyFill="1" applyBorder="1" applyAlignment="1">
      <alignment horizontal="center" vertical="top" wrapText="1"/>
    </xf>
    <xf numFmtId="43" fontId="19" fillId="13" borderId="51" xfId="1" applyFont="1" applyFill="1" applyBorder="1" applyAlignment="1">
      <alignment vertical="top"/>
    </xf>
    <xf numFmtId="0" fontId="19" fillId="0" borderId="51" xfId="7" applyBorder="1" applyAlignment="1">
      <alignment vertical="top"/>
    </xf>
    <xf numFmtId="4" fontId="26" fillId="7" borderId="50" xfId="8" applyNumberFormat="1" applyFont="1" applyFill="1" applyBorder="1" applyAlignment="1">
      <alignment vertical="top" wrapText="1"/>
    </xf>
    <xf numFmtId="0" fontId="26" fillId="7" borderId="52" xfId="8" applyFont="1" applyFill="1" applyBorder="1" applyAlignment="1">
      <alignment horizontal="left" vertical="top" wrapText="1"/>
    </xf>
    <xf numFmtId="0" fontId="26" fillId="7" borderId="53" xfId="8" applyFont="1" applyFill="1" applyBorder="1" applyAlignment="1">
      <alignment vertical="top" wrapText="1"/>
    </xf>
    <xf numFmtId="4" fontId="26" fillId="7" borderId="54" xfId="8" applyNumberFormat="1" applyFont="1" applyFill="1" applyBorder="1" applyAlignment="1">
      <alignment vertical="top" wrapText="1"/>
    </xf>
    <xf numFmtId="4" fontId="26" fillId="7" borderId="44" xfId="8" applyNumberFormat="1" applyFont="1" applyFill="1" applyBorder="1" applyAlignment="1">
      <alignment vertical="top" wrapText="1"/>
    </xf>
    <xf numFmtId="167" fontId="19" fillId="0" borderId="44" xfId="3" applyNumberFormat="1" applyFont="1" applyFill="1" applyBorder="1" applyAlignment="1">
      <alignment horizontal="center" vertical="center" wrapText="1"/>
    </xf>
    <xf numFmtId="4" fontId="19" fillId="0" borderId="44" xfId="7" applyNumberFormat="1" applyBorder="1" applyAlignment="1">
      <alignment horizontal="center" vertical="center" wrapText="1"/>
    </xf>
    <xf numFmtId="167" fontId="19" fillId="0" borderId="44" xfId="7" applyNumberFormat="1" applyBorder="1" applyAlignment="1">
      <alignment horizontal="center" vertical="center" wrapText="1"/>
    </xf>
    <xf numFmtId="0" fontId="26" fillId="7" borderId="55" xfId="8" applyFont="1" applyFill="1" applyBorder="1" applyAlignment="1">
      <alignment horizontal="left" vertical="top" wrapText="1"/>
    </xf>
    <xf numFmtId="0" fontId="26" fillId="7" borderId="56" xfId="8" applyFont="1" applyFill="1" applyBorder="1" applyAlignment="1">
      <alignment vertical="top" wrapText="1"/>
    </xf>
    <xf numFmtId="4" fontId="26" fillId="7" borderId="57" xfId="8" applyNumberFormat="1" applyFont="1" applyFill="1" applyBorder="1" applyAlignment="1">
      <alignment vertical="top" wrapText="1"/>
    </xf>
    <xf numFmtId="4" fontId="26" fillId="7" borderId="51" xfId="8" applyNumberFormat="1" applyFont="1" applyFill="1" applyBorder="1" applyAlignment="1">
      <alignment vertical="top" wrapText="1"/>
    </xf>
    <xf numFmtId="10" fontId="19" fillId="0" borderId="58" xfId="9" applyNumberFormat="1" applyFont="1" applyFill="1" applyBorder="1" applyAlignment="1">
      <alignment horizontal="center" vertical="center"/>
    </xf>
    <xf numFmtId="168" fontId="26" fillId="7" borderId="44" xfId="8" applyNumberFormat="1" applyFont="1" applyFill="1" applyBorder="1" applyAlignment="1">
      <alignment vertical="top" wrapText="1"/>
    </xf>
    <xf numFmtId="0" fontId="26" fillId="7" borderId="59" xfId="8" applyFont="1" applyFill="1" applyBorder="1" applyAlignment="1">
      <alignment horizontal="left" vertical="top" wrapText="1"/>
    </xf>
    <xf numFmtId="0" fontId="26" fillId="7" borderId="60" xfId="8" applyFont="1" applyFill="1" applyBorder="1" applyAlignment="1">
      <alignment vertical="top" wrapText="1"/>
    </xf>
    <xf numFmtId="0" fontId="26" fillId="7" borderId="45" xfId="8" applyFont="1" applyFill="1" applyBorder="1" applyAlignment="1">
      <alignment vertical="top" wrapText="1"/>
    </xf>
    <xf numFmtId="0" fontId="26" fillId="7" borderId="51" xfId="8" applyFont="1" applyFill="1" applyBorder="1" applyAlignment="1">
      <alignment vertical="top" wrapText="1"/>
    </xf>
    <xf numFmtId="0" fontId="26" fillId="7" borderId="61" xfId="8" applyFont="1" applyFill="1" applyBorder="1" applyAlignment="1">
      <alignment horizontal="left" vertical="top" wrapText="1"/>
    </xf>
    <xf numFmtId="0" fontId="26" fillId="7" borderId="62" xfId="8" applyFont="1" applyFill="1" applyBorder="1" applyAlignment="1">
      <alignment vertical="top" wrapText="1"/>
    </xf>
    <xf numFmtId="10" fontId="19" fillId="0" borderId="51" xfId="9" applyNumberFormat="1" applyFont="1" applyFill="1" applyBorder="1" applyAlignment="1">
      <alignment horizontal="center" vertical="center"/>
    </xf>
    <xf numFmtId="4" fontId="19" fillId="0" borderId="51" xfId="7" applyNumberFormat="1" applyBorder="1" applyAlignment="1">
      <alignment horizontal="center" vertical="center" wrapText="1"/>
    </xf>
    <xf numFmtId="0" fontId="26" fillId="7" borderId="49" xfId="8" applyFont="1" applyFill="1" applyBorder="1" applyAlignment="1">
      <alignment horizontal="left" vertical="top" wrapText="1"/>
    </xf>
    <xf numFmtId="0" fontId="26" fillId="7" borderId="7" xfId="8" applyFont="1" applyFill="1" applyBorder="1" applyAlignment="1">
      <alignment horizontal="left" vertical="top" wrapText="1"/>
    </xf>
    <xf numFmtId="0" fontId="26" fillId="7" borderId="0" xfId="8" applyFont="1" applyFill="1" applyAlignment="1">
      <alignment horizontal="right" vertical="top" wrapText="1"/>
    </xf>
    <xf numFmtId="4" fontId="30" fillId="7" borderId="51" xfId="8" applyNumberFormat="1" applyFont="1" applyFill="1" applyBorder="1" applyAlignment="1">
      <alignment vertical="top" wrapText="1"/>
    </xf>
    <xf numFmtId="3" fontId="32" fillId="0" borderId="63" xfId="3" applyNumberFormat="1" applyFont="1" applyFill="1" applyBorder="1" applyAlignment="1">
      <alignment horizontal="left" vertical="top" wrapText="1"/>
    </xf>
    <xf numFmtId="0" fontId="33" fillId="0" borderId="63" xfId="7" applyFont="1" applyBorder="1" applyAlignment="1">
      <alignment horizontal="justify" vertical="top" wrapText="1"/>
    </xf>
    <xf numFmtId="0" fontId="0" fillId="0" borderId="58" xfId="0" applyBorder="1"/>
    <xf numFmtId="167" fontId="19" fillId="0" borderId="58" xfId="3" applyNumberFormat="1" applyFont="1" applyFill="1" applyBorder="1" applyAlignment="1">
      <alignment horizontal="center" vertical="center"/>
    </xf>
    <xf numFmtId="0" fontId="34" fillId="0" borderId="64" xfId="7" applyFont="1" applyBorder="1" applyAlignment="1">
      <alignment vertical="top"/>
    </xf>
    <xf numFmtId="0" fontId="33" fillId="0" borderId="64" xfId="7" applyFont="1" applyBorder="1" applyAlignment="1">
      <alignment horizontal="justify" vertical="top"/>
    </xf>
    <xf numFmtId="4" fontId="35" fillId="0" borderId="63" xfId="9" applyNumberFormat="1" applyFont="1" applyFill="1" applyBorder="1" applyAlignment="1">
      <alignment horizontal="center" vertical="center" wrapText="1"/>
    </xf>
    <xf numFmtId="4" fontId="26" fillId="7" borderId="51" xfId="8" applyNumberFormat="1" applyFont="1" applyFill="1" applyBorder="1" applyAlignment="1">
      <alignment horizontal="right" vertical="center" wrapText="1"/>
    </xf>
    <xf numFmtId="10" fontId="35" fillId="0" borderId="63" xfId="9" applyNumberFormat="1" applyFont="1" applyFill="1" applyBorder="1" applyAlignment="1">
      <alignment horizontal="center" vertical="center" wrapText="1"/>
    </xf>
    <xf numFmtId="4" fontId="24" fillId="0" borderId="0" xfId="0" applyNumberFormat="1" applyFont="1"/>
    <xf numFmtId="0" fontId="34" fillId="0" borderId="65" xfId="7" applyFont="1" applyBorder="1" applyAlignment="1">
      <alignment vertical="top"/>
    </xf>
    <xf numFmtId="0" fontId="33" fillId="0" borderId="65" xfId="7" applyFont="1" applyBorder="1" applyAlignment="1">
      <alignment horizontal="justify" vertical="top"/>
    </xf>
    <xf numFmtId="4" fontId="26" fillId="7" borderId="44" xfId="8" applyNumberFormat="1" applyFont="1" applyFill="1" applyBorder="1" applyAlignment="1">
      <alignment horizontal="right" vertical="center" wrapText="1"/>
    </xf>
    <xf numFmtId="4" fontId="35" fillId="0" borderId="65" xfId="7" applyNumberFormat="1" applyFont="1" applyBorder="1" applyAlignment="1">
      <alignment horizontal="center" vertical="center"/>
    </xf>
    <xf numFmtId="10" fontId="0" fillId="0" borderId="0" xfId="1" applyNumberFormat="1" applyFont="1"/>
    <xf numFmtId="0" fontId="0" fillId="0" borderId="51" xfId="0" applyBorder="1"/>
    <xf numFmtId="0" fontId="0" fillId="0" borderId="44" xfId="0" applyBorder="1"/>
    <xf numFmtId="0" fontId="2" fillId="6" borderId="4" xfId="0" applyFont="1" applyFill="1" applyBorder="1" applyAlignment="1">
      <alignment horizontal="right" vertical="top" wrapText="1"/>
    </xf>
    <xf numFmtId="0" fontId="2" fillId="6" borderId="6" xfId="0" applyFont="1" applyFill="1" applyBorder="1" applyAlignment="1">
      <alignment horizontal="right" vertical="top" wrapText="1"/>
    </xf>
    <xf numFmtId="0" fontId="2" fillId="6" borderId="7" xfId="0" applyFont="1" applyFill="1" applyBorder="1" applyAlignment="1">
      <alignment horizontal="right" vertical="top" wrapText="1"/>
    </xf>
    <xf numFmtId="0" fontId="2" fillId="6" borderId="8" xfId="0" applyFont="1" applyFill="1" applyBorder="1" applyAlignment="1">
      <alignment horizontal="right" vertical="top" wrapText="1"/>
    </xf>
    <xf numFmtId="0" fontId="2" fillId="6" borderId="9" xfId="0" applyFont="1" applyFill="1" applyBorder="1" applyAlignment="1">
      <alignment horizontal="right" vertical="top" wrapText="1"/>
    </xf>
    <xf numFmtId="0" fontId="2" fillId="6" borderId="11" xfId="0" applyFont="1" applyFill="1" applyBorder="1" applyAlignment="1">
      <alignment horizontal="right" vertical="top" wrapText="1"/>
    </xf>
    <xf numFmtId="0" fontId="17" fillId="10" borderId="7" xfId="6" applyFont="1" applyFill="1" applyBorder="1" applyAlignment="1">
      <alignment horizontal="left" vertical="center"/>
    </xf>
    <xf numFmtId="0" fontId="17" fillId="10" borderId="8" xfId="6" applyFont="1" applyFill="1" applyBorder="1" applyAlignment="1">
      <alignment horizontal="left" vertical="center"/>
    </xf>
    <xf numFmtId="0" fontId="17" fillId="0" borderId="7" xfId="6" applyFont="1" applyBorder="1" applyAlignment="1">
      <alignment horizontal="left" vertical="center"/>
    </xf>
    <xf numFmtId="0" fontId="17" fillId="0" borderId="8" xfId="6" applyFont="1" applyBorder="1" applyAlignment="1">
      <alignment horizontal="left" vertical="center"/>
    </xf>
    <xf numFmtId="0" fontId="4" fillId="6" borderId="0" xfId="0" applyFont="1" applyFill="1" applyAlignment="1">
      <alignment horizontal="left" vertical="top" wrapText="1"/>
    </xf>
    <xf numFmtId="0" fontId="14" fillId="0" borderId="4" xfId="6" applyFont="1" applyBorder="1" applyAlignment="1">
      <alignment horizontal="center"/>
    </xf>
    <xf numFmtId="0" fontId="14" fillId="0" borderId="6" xfId="6" applyFont="1" applyBorder="1" applyAlignment="1">
      <alignment horizontal="center"/>
    </xf>
    <xf numFmtId="0" fontId="15" fillId="0" borderId="28" xfId="6" applyFont="1" applyBorder="1" applyAlignment="1">
      <alignment horizontal="center"/>
    </xf>
    <xf numFmtId="0" fontId="15" fillId="0" borderId="29" xfId="6" applyFont="1" applyBorder="1" applyAlignment="1">
      <alignment horizontal="center"/>
    </xf>
    <xf numFmtId="0" fontId="18" fillId="0" borderId="7" xfId="6" applyFont="1" applyBorder="1" applyAlignment="1">
      <alignment horizontal="left" vertical="center" wrapText="1"/>
    </xf>
    <xf numFmtId="0" fontId="18" fillId="0" borderId="8" xfId="6" applyFont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22" fillId="0" borderId="30" xfId="6" applyFont="1" applyBorder="1" applyAlignment="1">
      <alignment horizontal="left" vertical="center"/>
    </xf>
    <xf numFmtId="0" fontId="22" fillId="0" borderId="31" xfId="6" applyFont="1" applyBorder="1" applyAlignment="1">
      <alignment horizontal="left" vertical="center"/>
    </xf>
    <xf numFmtId="4" fontId="4" fillId="6" borderId="15" xfId="0" applyNumberFormat="1" applyFont="1" applyFill="1" applyBorder="1" applyAlignment="1">
      <alignment horizontal="right" vertical="top" wrapText="1"/>
    </xf>
    <xf numFmtId="0" fontId="4" fillId="6" borderId="36" xfId="0" applyFont="1" applyFill="1" applyBorder="1" applyAlignment="1">
      <alignment horizontal="right" vertical="top" wrapText="1"/>
    </xf>
    <xf numFmtId="0" fontId="6" fillId="6" borderId="0" xfId="0" applyFont="1" applyFill="1" applyAlignment="1">
      <alignment horizontal="center" vertical="top" wrapText="1"/>
    </xf>
    <xf numFmtId="0" fontId="0" fillId="0" borderId="0" xfId="0"/>
    <xf numFmtId="0" fontId="2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2" fillId="6" borderId="9" xfId="0" applyFont="1" applyFill="1" applyBorder="1" applyAlignment="1">
      <alignment horizontal="center" wrapText="1"/>
    </xf>
    <xf numFmtId="0" fontId="0" fillId="0" borderId="10" xfId="0" applyBorder="1"/>
    <xf numFmtId="0" fontId="0" fillId="0" borderId="11" xfId="0" applyBorder="1"/>
    <xf numFmtId="0" fontId="4" fillId="6" borderId="0" xfId="0" applyFont="1" applyFill="1" applyAlignment="1">
      <alignment horizontal="right" vertical="top" wrapText="1"/>
    </xf>
    <xf numFmtId="0" fontId="4" fillId="6" borderId="15" xfId="0" applyFont="1" applyFill="1" applyBorder="1" applyAlignment="1">
      <alignment horizontal="left" vertical="top" wrapText="1"/>
    </xf>
    <xf numFmtId="0" fontId="4" fillId="6" borderId="16" xfId="0" applyFont="1" applyFill="1" applyBorder="1" applyAlignment="1">
      <alignment horizontal="right" vertical="top" wrapText="1"/>
    </xf>
    <xf numFmtId="0" fontId="5" fillId="5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6" borderId="0" xfId="0" applyFont="1" applyFill="1" applyAlignment="1">
      <alignment horizontal="right" vertical="top" wrapText="1"/>
    </xf>
    <xf numFmtId="0" fontId="2" fillId="6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2" fillId="6" borderId="0" xfId="0" applyFont="1" applyFill="1" applyAlignment="1">
      <alignment horizontal="left" vertical="top" wrapText="1"/>
    </xf>
    <xf numFmtId="0" fontId="2" fillId="6" borderId="0" xfId="0" applyFont="1" applyFill="1" applyAlignment="1">
      <alignment horizontal="center" wrapText="1"/>
    </xf>
    <xf numFmtId="4" fontId="4" fillId="6" borderId="0" xfId="0" applyNumberFormat="1" applyFont="1" applyFill="1" applyAlignment="1">
      <alignment horizontal="right" vertical="top" wrapText="1"/>
    </xf>
    <xf numFmtId="0" fontId="2" fillId="6" borderId="17" xfId="0" applyFont="1" applyFill="1" applyBorder="1" applyAlignment="1">
      <alignment horizontal="center" vertical="top" wrapText="1"/>
    </xf>
    <xf numFmtId="0" fontId="2" fillId="6" borderId="17" xfId="0" applyFont="1" applyFill="1" applyBorder="1" applyAlignment="1">
      <alignment horizontal="left" vertical="top" wrapText="1"/>
    </xf>
    <xf numFmtId="0" fontId="2" fillId="6" borderId="17" xfId="0" applyFont="1" applyFill="1" applyBorder="1" applyAlignment="1">
      <alignment horizontal="right" vertical="top" wrapText="1"/>
    </xf>
    <xf numFmtId="0" fontId="2" fillId="6" borderId="6" xfId="0" applyFont="1" applyFill="1" applyBorder="1" applyAlignment="1">
      <alignment horizontal="left" vertical="top" wrapText="1"/>
    </xf>
    <xf numFmtId="0" fontId="4" fillId="6" borderId="10" xfId="0" applyFont="1" applyFill="1" applyBorder="1" applyAlignment="1">
      <alignment horizontal="left" vertical="top" wrapText="1"/>
    </xf>
    <xf numFmtId="0" fontId="4" fillId="6" borderId="11" xfId="0" applyFont="1" applyFill="1" applyBorder="1" applyAlignment="1">
      <alignment horizontal="left" vertical="top" wrapText="1"/>
    </xf>
    <xf numFmtId="0" fontId="2" fillId="6" borderId="35" xfId="0" applyFont="1" applyFill="1" applyBorder="1" applyAlignment="1">
      <alignment horizontal="center" wrapText="1"/>
    </xf>
    <xf numFmtId="0" fontId="0" fillId="0" borderId="35" xfId="0" applyBorder="1"/>
    <xf numFmtId="0" fontId="4" fillId="6" borderId="9" xfId="0" applyFont="1" applyFill="1" applyBorder="1" applyAlignment="1">
      <alignment horizontal="right" vertical="top" wrapText="1"/>
    </xf>
    <xf numFmtId="0" fontId="4" fillId="6" borderId="10" xfId="0" applyFont="1" applyFill="1" applyBorder="1" applyAlignment="1">
      <alignment horizontal="right" vertical="top" wrapText="1"/>
    </xf>
    <xf numFmtId="4" fontId="4" fillId="6" borderId="10" xfId="0" applyNumberFormat="1" applyFont="1" applyFill="1" applyBorder="1" applyAlignment="1">
      <alignment horizontal="right" vertical="top" wrapText="1"/>
    </xf>
    <xf numFmtId="0" fontId="4" fillId="6" borderId="11" xfId="0" applyFont="1" applyFill="1" applyBorder="1" applyAlignment="1">
      <alignment horizontal="right" vertical="top" wrapText="1"/>
    </xf>
    <xf numFmtId="0" fontId="0" fillId="0" borderId="6" xfId="0" applyBorder="1"/>
    <xf numFmtId="0" fontId="0" fillId="0" borderId="8" xfId="0" applyBorder="1"/>
    <xf numFmtId="0" fontId="2" fillId="6" borderId="7" xfId="0" applyFont="1" applyFill="1" applyBorder="1" applyAlignment="1">
      <alignment horizontal="center" wrapText="1"/>
    </xf>
    <xf numFmtId="0" fontId="4" fillId="6" borderId="7" xfId="0" applyFont="1" applyFill="1" applyBorder="1" applyAlignment="1">
      <alignment horizontal="right" vertical="top" wrapText="1"/>
    </xf>
    <xf numFmtId="0" fontId="4" fillId="6" borderId="8" xfId="0" applyFont="1" applyFill="1" applyBorder="1" applyAlignment="1">
      <alignment horizontal="right" vertical="top" wrapText="1"/>
    </xf>
    <xf numFmtId="0" fontId="27" fillId="0" borderId="15" xfId="0" applyFont="1" applyBorder="1" applyAlignment="1">
      <alignment horizontal="left" vertical="center" wrapText="1"/>
    </xf>
    <xf numFmtId="0" fontId="27" fillId="0" borderId="36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30" fillId="7" borderId="15" xfId="8" applyFont="1" applyFill="1" applyBorder="1" applyAlignment="1">
      <alignment horizontal="left" vertical="top" wrapText="1"/>
    </xf>
    <xf numFmtId="0" fontId="26" fillId="7" borderId="36" xfId="8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" fillId="6" borderId="37" xfId="0" applyFont="1" applyFill="1" applyBorder="1" applyAlignment="1">
      <alignment horizontal="center" wrapText="1"/>
    </xf>
    <xf numFmtId="0" fontId="2" fillId="6" borderId="38" xfId="0" applyFont="1" applyFill="1" applyBorder="1" applyAlignment="1">
      <alignment horizontal="center" wrapText="1"/>
    </xf>
    <xf numFmtId="0" fontId="2" fillId="6" borderId="39" xfId="0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1" fillId="7" borderId="17" xfId="4" applyFill="1" applyBorder="1" applyAlignment="1">
      <alignment horizontal="left"/>
    </xf>
    <xf numFmtId="0" fontId="1" fillId="7" borderId="17" xfId="4" applyFill="1" applyBorder="1" applyAlignment="1">
      <alignment horizontal="left" wrapText="1"/>
    </xf>
    <xf numFmtId="0" fontId="8" fillId="7" borderId="17" xfId="4" applyFont="1" applyFill="1" applyBorder="1" applyAlignment="1">
      <alignment horizontal="left"/>
    </xf>
    <xf numFmtId="0" fontId="1" fillId="7" borderId="18" xfId="4" applyFill="1" applyBorder="1" applyAlignment="1">
      <alignment horizontal="center"/>
    </xf>
    <xf numFmtId="0" fontId="9" fillId="8" borderId="19" xfId="4" applyFont="1" applyFill="1" applyBorder="1" applyAlignment="1">
      <alignment horizontal="center"/>
    </xf>
    <xf numFmtId="0" fontId="9" fillId="8" borderId="20" xfId="4" applyFont="1" applyFill="1" applyBorder="1" applyAlignment="1">
      <alignment horizontal="center"/>
    </xf>
    <xf numFmtId="0" fontId="9" fillId="8" borderId="21" xfId="4" applyFont="1" applyFill="1" applyBorder="1" applyAlignment="1">
      <alignment horizontal="center"/>
    </xf>
    <xf numFmtId="0" fontId="9" fillId="7" borderId="17" xfId="4" applyFont="1" applyFill="1" applyBorder="1" applyAlignment="1">
      <alignment horizontal="center"/>
    </xf>
    <xf numFmtId="0" fontId="1" fillId="7" borderId="22" xfId="4" applyFill="1" applyBorder="1" applyAlignment="1">
      <alignment horizontal="right" vertical="center"/>
    </xf>
    <xf numFmtId="0" fontId="1" fillId="7" borderId="24" xfId="4" applyFill="1" applyBorder="1" applyAlignment="1">
      <alignment horizontal="right" vertical="center"/>
    </xf>
    <xf numFmtId="0" fontId="11" fillId="7" borderId="18" xfId="4" applyFont="1" applyFill="1" applyBorder="1" applyAlignment="1">
      <alignment horizontal="right" vertical="center"/>
    </xf>
    <xf numFmtId="0" fontId="11" fillId="7" borderId="25" xfId="4" applyFont="1" applyFill="1" applyBorder="1" applyAlignment="1">
      <alignment horizontal="right" vertical="center"/>
    </xf>
    <xf numFmtId="0" fontId="11" fillId="7" borderId="18" xfId="4" applyFont="1" applyFill="1" applyBorder="1" applyAlignment="1">
      <alignment vertical="center"/>
    </xf>
    <xf numFmtId="0" fontId="11" fillId="7" borderId="25" xfId="4" applyFont="1" applyFill="1" applyBorder="1" applyAlignment="1">
      <alignment vertical="center"/>
    </xf>
    <xf numFmtId="0" fontId="1" fillId="7" borderId="18" xfId="4" applyFill="1" applyBorder="1" applyAlignment="1">
      <alignment horizontal="center" vertical="center"/>
    </xf>
    <xf numFmtId="0" fontId="1" fillId="7" borderId="25" xfId="4" applyFill="1" applyBorder="1" applyAlignment="1">
      <alignment horizontal="center" vertical="center"/>
    </xf>
    <xf numFmtId="0" fontId="11" fillId="7" borderId="18" xfId="4" applyFont="1" applyFill="1" applyBorder="1" applyAlignment="1">
      <alignment horizontal="left" vertical="center"/>
    </xf>
    <xf numFmtId="0" fontId="11" fillId="7" borderId="25" xfId="4" applyFont="1" applyFill="1" applyBorder="1" applyAlignment="1">
      <alignment horizontal="left" vertical="center"/>
    </xf>
    <xf numFmtId="0" fontId="1" fillId="7" borderId="23" xfId="4" applyFill="1" applyBorder="1" applyAlignment="1">
      <alignment horizontal="left" vertical="center"/>
    </xf>
    <xf numFmtId="0" fontId="1" fillId="7" borderId="26" xfId="4" applyFill="1" applyBorder="1" applyAlignment="1">
      <alignment horizontal="left" vertical="center"/>
    </xf>
    <xf numFmtId="0" fontId="1" fillId="7" borderId="19" xfId="4" applyFill="1" applyBorder="1" applyAlignment="1">
      <alignment horizontal="center"/>
    </xf>
    <xf numFmtId="0" fontId="1" fillId="7" borderId="20" xfId="4" applyFill="1" applyBorder="1" applyAlignment="1">
      <alignment horizontal="center"/>
    </xf>
    <xf numFmtId="0" fontId="1" fillId="7" borderId="21" xfId="4" applyFill="1" applyBorder="1" applyAlignment="1">
      <alignment horizontal="center"/>
    </xf>
    <xf numFmtId="0" fontId="1" fillId="7" borderId="19" xfId="4" applyFill="1" applyBorder="1" applyAlignment="1">
      <alignment horizontal="left"/>
    </xf>
    <xf numFmtId="0" fontId="1" fillId="7" borderId="20" xfId="4" applyFill="1" applyBorder="1" applyAlignment="1">
      <alignment horizontal="left"/>
    </xf>
    <xf numFmtId="0" fontId="1" fillId="7" borderId="21" xfId="4" applyFill="1" applyBorder="1" applyAlignment="1">
      <alignment horizontal="left"/>
    </xf>
    <xf numFmtId="0" fontId="1" fillId="7" borderId="0" xfId="4" applyFill="1" applyAlignment="1">
      <alignment horizontal="center"/>
    </xf>
    <xf numFmtId="0" fontId="9" fillId="7" borderId="19" xfId="4" applyFont="1" applyFill="1" applyBorder="1" applyAlignment="1">
      <alignment horizontal="center"/>
    </xf>
    <xf numFmtId="0" fontId="9" fillId="7" borderId="20" xfId="4" applyFont="1" applyFill="1" applyBorder="1" applyAlignment="1">
      <alignment horizontal="center"/>
    </xf>
    <xf numFmtId="0" fontId="9" fillId="7" borderId="21" xfId="4" applyFont="1" applyFill="1" applyBorder="1" applyAlignment="1">
      <alignment horizontal="center"/>
    </xf>
    <xf numFmtId="0" fontId="10" fillId="0" borderId="0" xfId="4" applyFont="1" applyAlignment="1">
      <alignment horizontal="center" vertical="center"/>
    </xf>
    <xf numFmtId="0" fontId="1" fillId="7" borderId="17" xfId="4" applyFill="1" applyBorder="1" applyAlignment="1">
      <alignment horizontal="center" vertical="center" wrapText="1"/>
    </xf>
    <xf numFmtId="0" fontId="9" fillId="7" borderId="18" xfId="4" applyFont="1" applyFill="1" applyBorder="1" applyAlignment="1">
      <alignment horizontal="center"/>
    </xf>
    <xf numFmtId="0" fontId="1" fillId="7" borderId="19" xfId="4" applyFill="1" applyBorder="1" applyAlignment="1">
      <alignment horizontal="center" vertical="center"/>
    </xf>
    <xf numFmtId="0" fontId="1" fillId="7" borderId="20" xfId="4" applyFill="1" applyBorder="1" applyAlignment="1">
      <alignment horizontal="center" vertical="center"/>
    </xf>
    <xf numFmtId="0" fontId="1" fillId="7" borderId="21" xfId="4" applyFill="1" applyBorder="1" applyAlignment="1">
      <alignment horizontal="center" vertical="center"/>
    </xf>
    <xf numFmtId="0" fontId="1" fillId="7" borderId="19" xfId="4" applyFill="1" applyBorder="1" applyAlignment="1">
      <alignment horizontal="left" vertical="center"/>
    </xf>
    <xf numFmtId="0" fontId="1" fillId="7" borderId="20" xfId="4" applyFill="1" applyBorder="1" applyAlignment="1">
      <alignment horizontal="left" vertical="center"/>
    </xf>
    <xf numFmtId="0" fontId="1" fillId="7" borderId="21" xfId="4" applyFill="1" applyBorder="1" applyAlignment="1">
      <alignment horizontal="left" vertical="center"/>
    </xf>
    <xf numFmtId="0" fontId="1" fillId="8" borderId="19" xfId="4" applyFill="1" applyBorder="1" applyAlignment="1">
      <alignment horizontal="center"/>
    </xf>
    <xf numFmtId="0" fontId="1" fillId="8" borderId="20" xfId="4" applyFill="1" applyBorder="1" applyAlignment="1">
      <alignment horizontal="center"/>
    </xf>
    <xf numFmtId="0" fontId="1" fillId="8" borderId="21" xfId="4" applyFill="1" applyBorder="1" applyAlignment="1">
      <alignment horizontal="center"/>
    </xf>
  </cellXfs>
  <cellStyles count="10">
    <cellStyle name="Moeda" xfId="2" builtinId="4"/>
    <cellStyle name="Normal" xfId="0" builtinId="0"/>
    <cellStyle name="Normal 12 2 2 2" xfId="4"/>
    <cellStyle name="Normal 2 2" xfId="8"/>
    <cellStyle name="Normal 3" xfId="6"/>
    <cellStyle name="Normal 5" xfId="7"/>
    <cellStyle name="Porcentagem" xfId="3" builtinId="5"/>
    <cellStyle name="Porcentagem 3" xfId="9"/>
    <cellStyle name="Porcentagem 4 2" xfId="5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198120</xdr:colOff>
      <xdr:row>1</xdr:row>
      <xdr:rowOff>83820</xdr:rowOff>
    </xdr:from>
    <xdr:to>
      <xdr:col>1</xdr:col>
      <xdr:colOff>1584325</xdr:colOff>
      <xdr:row>3</xdr:row>
      <xdr:rowOff>24765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xmlns="" id="{AAACA54A-EDD3-25D2-1B31-F59A8E464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8620" y="274320"/>
          <a:ext cx="1378585" cy="4933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1</xdr:row>
      <xdr:rowOff>87630</xdr:rowOff>
    </xdr:from>
    <xdr:to>
      <xdr:col>2</xdr:col>
      <xdr:colOff>513133</xdr:colOff>
      <xdr:row>1</xdr:row>
      <xdr:rowOff>723900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xmlns="" id="{F9C68FF5-DFEA-4FAF-A847-B0F7AA9A3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1940" y="259080"/>
          <a:ext cx="1764718" cy="6362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247650</xdr:rowOff>
    </xdr:from>
    <xdr:to>
      <xdr:col>2</xdr:col>
      <xdr:colOff>170233</xdr:colOff>
      <xdr:row>1</xdr:row>
      <xdr:rowOff>876300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xmlns="" id="{D8C48662-707E-4519-AE85-E164CE71B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419100"/>
          <a:ext cx="1751383" cy="628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104775</xdr:rowOff>
    </xdr:from>
    <xdr:to>
      <xdr:col>2</xdr:col>
      <xdr:colOff>516943</xdr:colOff>
      <xdr:row>1</xdr:row>
      <xdr:rowOff>739140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xmlns="" id="{566D0F68-22D4-4C7D-A02F-A6236293F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276225"/>
          <a:ext cx="1751383" cy="628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247650</xdr:rowOff>
    </xdr:from>
    <xdr:to>
      <xdr:col>2</xdr:col>
      <xdr:colOff>455983</xdr:colOff>
      <xdr:row>1</xdr:row>
      <xdr:rowOff>876300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xmlns="" id="{36ECEB71-FBDB-4E1B-A3F9-E785065AC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419100"/>
          <a:ext cx="1751383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3"/>
  <sheetViews>
    <sheetView workbookViewId="0">
      <selection activeCell="C27" sqref="C27"/>
    </sheetView>
  </sheetViews>
  <sheetFormatPr defaultRowHeight="15"/>
  <cols>
    <col min="1" max="1" width="2.5" style="76" customWidth="1"/>
    <col min="2" max="2" width="31.375" style="76" customWidth="1"/>
    <col min="3" max="3" width="44.125" style="76" customWidth="1"/>
    <col min="4" max="243" width="8.75" style="76"/>
    <col min="244" max="244" width="2.5" style="76" customWidth="1"/>
    <col min="245" max="245" width="18.75" style="76" customWidth="1"/>
    <col min="246" max="246" width="46.75" style="76" customWidth="1"/>
    <col min="247" max="247" width="21.875" style="76" customWidth="1"/>
    <col min="248" max="249" width="2.5" style="76" customWidth="1"/>
    <col min="250" max="250" width="14.25" style="76" bestFit="1" customWidth="1"/>
    <col min="251" max="251" width="8.75" style="76"/>
    <col min="252" max="252" width="10.5" style="76" bestFit="1" customWidth="1"/>
    <col min="253" max="499" width="8.75" style="76"/>
    <col min="500" max="500" width="2.5" style="76" customWidth="1"/>
    <col min="501" max="501" width="18.75" style="76" customWidth="1"/>
    <col min="502" max="502" width="46.75" style="76" customWidth="1"/>
    <col min="503" max="503" width="21.875" style="76" customWidth="1"/>
    <col min="504" max="505" width="2.5" style="76" customWidth="1"/>
    <col min="506" max="506" width="14.25" style="76" bestFit="1" customWidth="1"/>
    <col min="507" max="507" width="8.75" style="76"/>
    <col min="508" max="508" width="10.5" style="76" bestFit="1" customWidth="1"/>
    <col min="509" max="755" width="8.75" style="76"/>
    <col min="756" max="756" width="2.5" style="76" customWidth="1"/>
    <col min="757" max="757" width="18.75" style="76" customWidth="1"/>
    <col min="758" max="758" width="46.75" style="76" customWidth="1"/>
    <col min="759" max="759" width="21.875" style="76" customWidth="1"/>
    <col min="760" max="761" width="2.5" style="76" customWidth="1"/>
    <col min="762" max="762" width="14.25" style="76" bestFit="1" customWidth="1"/>
    <col min="763" max="763" width="8.75" style="76"/>
    <col min="764" max="764" width="10.5" style="76" bestFit="1" customWidth="1"/>
    <col min="765" max="1011" width="8.75" style="76"/>
    <col min="1012" max="1012" width="2.5" style="76" customWidth="1"/>
    <col min="1013" max="1013" width="18.75" style="76" customWidth="1"/>
    <col min="1014" max="1014" width="46.75" style="76" customWidth="1"/>
    <col min="1015" max="1015" width="21.875" style="76" customWidth="1"/>
    <col min="1016" max="1017" width="2.5" style="76" customWidth="1"/>
    <col min="1018" max="1018" width="14.25" style="76" bestFit="1" customWidth="1"/>
    <col min="1019" max="1019" width="8.75" style="76"/>
    <col min="1020" max="1020" width="10.5" style="76" bestFit="1" customWidth="1"/>
    <col min="1021" max="1267" width="8.75" style="76"/>
    <col min="1268" max="1268" width="2.5" style="76" customWidth="1"/>
    <col min="1269" max="1269" width="18.75" style="76" customWidth="1"/>
    <col min="1270" max="1270" width="46.75" style="76" customWidth="1"/>
    <col min="1271" max="1271" width="21.875" style="76" customWidth="1"/>
    <col min="1272" max="1273" width="2.5" style="76" customWidth="1"/>
    <col min="1274" max="1274" width="14.25" style="76" bestFit="1" customWidth="1"/>
    <col min="1275" max="1275" width="8.75" style="76"/>
    <col min="1276" max="1276" width="10.5" style="76" bestFit="1" customWidth="1"/>
    <col min="1277" max="1523" width="8.75" style="76"/>
    <col min="1524" max="1524" width="2.5" style="76" customWidth="1"/>
    <col min="1525" max="1525" width="18.75" style="76" customWidth="1"/>
    <col min="1526" max="1526" width="46.75" style="76" customWidth="1"/>
    <col min="1527" max="1527" width="21.875" style="76" customWidth="1"/>
    <col min="1528" max="1529" width="2.5" style="76" customWidth="1"/>
    <col min="1530" max="1530" width="14.25" style="76" bestFit="1" customWidth="1"/>
    <col min="1531" max="1531" width="8.75" style="76"/>
    <col min="1532" max="1532" width="10.5" style="76" bestFit="1" customWidth="1"/>
    <col min="1533" max="1779" width="8.75" style="76"/>
    <col min="1780" max="1780" width="2.5" style="76" customWidth="1"/>
    <col min="1781" max="1781" width="18.75" style="76" customWidth="1"/>
    <col min="1782" max="1782" width="46.75" style="76" customWidth="1"/>
    <col min="1783" max="1783" width="21.875" style="76" customWidth="1"/>
    <col min="1784" max="1785" width="2.5" style="76" customWidth="1"/>
    <col min="1786" max="1786" width="14.25" style="76" bestFit="1" customWidth="1"/>
    <col min="1787" max="1787" width="8.75" style="76"/>
    <col min="1788" max="1788" width="10.5" style="76" bestFit="1" customWidth="1"/>
    <col min="1789" max="2035" width="8.75" style="76"/>
    <col min="2036" max="2036" width="2.5" style="76" customWidth="1"/>
    <col min="2037" max="2037" width="18.75" style="76" customWidth="1"/>
    <col min="2038" max="2038" width="46.75" style="76" customWidth="1"/>
    <col min="2039" max="2039" width="21.875" style="76" customWidth="1"/>
    <col min="2040" max="2041" width="2.5" style="76" customWidth="1"/>
    <col min="2042" max="2042" width="14.25" style="76" bestFit="1" customWidth="1"/>
    <col min="2043" max="2043" width="8.75" style="76"/>
    <col min="2044" max="2044" width="10.5" style="76" bestFit="1" customWidth="1"/>
    <col min="2045" max="2291" width="8.75" style="76"/>
    <col min="2292" max="2292" width="2.5" style="76" customWidth="1"/>
    <col min="2293" max="2293" width="18.75" style="76" customWidth="1"/>
    <col min="2294" max="2294" width="46.75" style="76" customWidth="1"/>
    <col min="2295" max="2295" width="21.875" style="76" customWidth="1"/>
    <col min="2296" max="2297" width="2.5" style="76" customWidth="1"/>
    <col min="2298" max="2298" width="14.25" style="76" bestFit="1" customWidth="1"/>
    <col min="2299" max="2299" width="8.75" style="76"/>
    <col min="2300" max="2300" width="10.5" style="76" bestFit="1" customWidth="1"/>
    <col min="2301" max="2547" width="8.75" style="76"/>
    <col min="2548" max="2548" width="2.5" style="76" customWidth="1"/>
    <col min="2549" max="2549" width="18.75" style="76" customWidth="1"/>
    <col min="2550" max="2550" width="46.75" style="76" customWidth="1"/>
    <col min="2551" max="2551" width="21.875" style="76" customWidth="1"/>
    <col min="2552" max="2553" width="2.5" style="76" customWidth="1"/>
    <col min="2554" max="2554" width="14.25" style="76" bestFit="1" customWidth="1"/>
    <col min="2555" max="2555" width="8.75" style="76"/>
    <col min="2556" max="2556" width="10.5" style="76" bestFit="1" customWidth="1"/>
    <col min="2557" max="2803" width="8.75" style="76"/>
    <col min="2804" max="2804" width="2.5" style="76" customWidth="1"/>
    <col min="2805" max="2805" width="18.75" style="76" customWidth="1"/>
    <col min="2806" max="2806" width="46.75" style="76" customWidth="1"/>
    <col min="2807" max="2807" width="21.875" style="76" customWidth="1"/>
    <col min="2808" max="2809" width="2.5" style="76" customWidth="1"/>
    <col min="2810" max="2810" width="14.25" style="76" bestFit="1" customWidth="1"/>
    <col min="2811" max="2811" width="8.75" style="76"/>
    <col min="2812" max="2812" width="10.5" style="76" bestFit="1" customWidth="1"/>
    <col min="2813" max="3059" width="8.75" style="76"/>
    <col min="3060" max="3060" width="2.5" style="76" customWidth="1"/>
    <col min="3061" max="3061" width="18.75" style="76" customWidth="1"/>
    <col min="3062" max="3062" width="46.75" style="76" customWidth="1"/>
    <col min="3063" max="3063" width="21.875" style="76" customWidth="1"/>
    <col min="3064" max="3065" width="2.5" style="76" customWidth="1"/>
    <col min="3066" max="3066" width="14.25" style="76" bestFit="1" customWidth="1"/>
    <col min="3067" max="3067" width="8.75" style="76"/>
    <col min="3068" max="3068" width="10.5" style="76" bestFit="1" customWidth="1"/>
    <col min="3069" max="3315" width="8.75" style="76"/>
    <col min="3316" max="3316" width="2.5" style="76" customWidth="1"/>
    <col min="3317" max="3317" width="18.75" style="76" customWidth="1"/>
    <col min="3318" max="3318" width="46.75" style="76" customWidth="1"/>
    <col min="3319" max="3319" width="21.875" style="76" customWidth="1"/>
    <col min="3320" max="3321" width="2.5" style="76" customWidth="1"/>
    <col min="3322" max="3322" width="14.25" style="76" bestFit="1" customWidth="1"/>
    <col min="3323" max="3323" width="8.75" style="76"/>
    <col min="3324" max="3324" width="10.5" style="76" bestFit="1" customWidth="1"/>
    <col min="3325" max="3571" width="8.75" style="76"/>
    <col min="3572" max="3572" width="2.5" style="76" customWidth="1"/>
    <col min="3573" max="3573" width="18.75" style="76" customWidth="1"/>
    <col min="3574" max="3574" width="46.75" style="76" customWidth="1"/>
    <col min="3575" max="3575" width="21.875" style="76" customWidth="1"/>
    <col min="3576" max="3577" width="2.5" style="76" customWidth="1"/>
    <col min="3578" max="3578" width="14.25" style="76" bestFit="1" customWidth="1"/>
    <col min="3579" max="3579" width="8.75" style="76"/>
    <col min="3580" max="3580" width="10.5" style="76" bestFit="1" customWidth="1"/>
    <col min="3581" max="3827" width="8.75" style="76"/>
    <col min="3828" max="3828" width="2.5" style="76" customWidth="1"/>
    <col min="3829" max="3829" width="18.75" style="76" customWidth="1"/>
    <col min="3830" max="3830" width="46.75" style="76" customWidth="1"/>
    <col min="3831" max="3831" width="21.875" style="76" customWidth="1"/>
    <col min="3832" max="3833" width="2.5" style="76" customWidth="1"/>
    <col min="3834" max="3834" width="14.25" style="76" bestFit="1" customWidth="1"/>
    <col min="3835" max="3835" width="8.75" style="76"/>
    <col min="3836" max="3836" width="10.5" style="76" bestFit="1" customWidth="1"/>
    <col min="3837" max="4083" width="8.75" style="76"/>
    <col min="4084" max="4084" width="2.5" style="76" customWidth="1"/>
    <col min="4085" max="4085" width="18.75" style="76" customWidth="1"/>
    <col min="4086" max="4086" width="46.75" style="76" customWidth="1"/>
    <col min="4087" max="4087" width="21.875" style="76" customWidth="1"/>
    <col min="4088" max="4089" width="2.5" style="76" customWidth="1"/>
    <col min="4090" max="4090" width="14.25" style="76" bestFit="1" customWidth="1"/>
    <col min="4091" max="4091" width="8.75" style="76"/>
    <col min="4092" max="4092" width="10.5" style="76" bestFit="1" customWidth="1"/>
    <col min="4093" max="4339" width="8.75" style="76"/>
    <col min="4340" max="4340" width="2.5" style="76" customWidth="1"/>
    <col min="4341" max="4341" width="18.75" style="76" customWidth="1"/>
    <col min="4342" max="4342" width="46.75" style="76" customWidth="1"/>
    <col min="4343" max="4343" width="21.875" style="76" customWidth="1"/>
    <col min="4344" max="4345" width="2.5" style="76" customWidth="1"/>
    <col min="4346" max="4346" width="14.25" style="76" bestFit="1" customWidth="1"/>
    <col min="4347" max="4347" width="8.75" style="76"/>
    <col min="4348" max="4348" width="10.5" style="76" bestFit="1" customWidth="1"/>
    <col min="4349" max="4595" width="8.75" style="76"/>
    <col min="4596" max="4596" width="2.5" style="76" customWidth="1"/>
    <col min="4597" max="4597" width="18.75" style="76" customWidth="1"/>
    <col min="4598" max="4598" width="46.75" style="76" customWidth="1"/>
    <col min="4599" max="4599" width="21.875" style="76" customWidth="1"/>
    <col min="4600" max="4601" width="2.5" style="76" customWidth="1"/>
    <col min="4602" max="4602" width="14.25" style="76" bestFit="1" customWidth="1"/>
    <col min="4603" max="4603" width="8.75" style="76"/>
    <col min="4604" max="4604" width="10.5" style="76" bestFit="1" customWidth="1"/>
    <col min="4605" max="4851" width="8.75" style="76"/>
    <col min="4852" max="4852" width="2.5" style="76" customWidth="1"/>
    <col min="4853" max="4853" width="18.75" style="76" customWidth="1"/>
    <col min="4854" max="4854" width="46.75" style="76" customWidth="1"/>
    <col min="4855" max="4855" width="21.875" style="76" customWidth="1"/>
    <col min="4856" max="4857" width="2.5" style="76" customWidth="1"/>
    <col min="4858" max="4858" width="14.25" style="76" bestFit="1" customWidth="1"/>
    <col min="4859" max="4859" width="8.75" style="76"/>
    <col min="4860" max="4860" width="10.5" style="76" bestFit="1" customWidth="1"/>
    <col min="4861" max="5107" width="8.75" style="76"/>
    <col min="5108" max="5108" width="2.5" style="76" customWidth="1"/>
    <col min="5109" max="5109" width="18.75" style="76" customWidth="1"/>
    <col min="5110" max="5110" width="46.75" style="76" customWidth="1"/>
    <col min="5111" max="5111" width="21.875" style="76" customWidth="1"/>
    <col min="5112" max="5113" width="2.5" style="76" customWidth="1"/>
    <col min="5114" max="5114" width="14.25" style="76" bestFit="1" customWidth="1"/>
    <col min="5115" max="5115" width="8.75" style="76"/>
    <col min="5116" max="5116" width="10.5" style="76" bestFit="1" customWidth="1"/>
    <col min="5117" max="5363" width="8.75" style="76"/>
    <col min="5364" max="5364" width="2.5" style="76" customWidth="1"/>
    <col min="5365" max="5365" width="18.75" style="76" customWidth="1"/>
    <col min="5366" max="5366" width="46.75" style="76" customWidth="1"/>
    <col min="5367" max="5367" width="21.875" style="76" customWidth="1"/>
    <col min="5368" max="5369" width="2.5" style="76" customWidth="1"/>
    <col min="5370" max="5370" width="14.25" style="76" bestFit="1" customWidth="1"/>
    <col min="5371" max="5371" width="8.75" style="76"/>
    <col min="5372" max="5372" width="10.5" style="76" bestFit="1" customWidth="1"/>
    <col min="5373" max="5619" width="8.75" style="76"/>
    <col min="5620" max="5620" width="2.5" style="76" customWidth="1"/>
    <col min="5621" max="5621" width="18.75" style="76" customWidth="1"/>
    <col min="5622" max="5622" width="46.75" style="76" customWidth="1"/>
    <col min="5623" max="5623" width="21.875" style="76" customWidth="1"/>
    <col min="5624" max="5625" width="2.5" style="76" customWidth="1"/>
    <col min="5626" max="5626" width="14.25" style="76" bestFit="1" customWidth="1"/>
    <col min="5627" max="5627" width="8.75" style="76"/>
    <col min="5628" max="5628" width="10.5" style="76" bestFit="1" customWidth="1"/>
    <col min="5629" max="5875" width="8.75" style="76"/>
    <col min="5876" max="5876" width="2.5" style="76" customWidth="1"/>
    <col min="5877" max="5877" width="18.75" style="76" customWidth="1"/>
    <col min="5878" max="5878" width="46.75" style="76" customWidth="1"/>
    <col min="5879" max="5879" width="21.875" style="76" customWidth="1"/>
    <col min="5880" max="5881" width="2.5" style="76" customWidth="1"/>
    <col min="5882" max="5882" width="14.25" style="76" bestFit="1" customWidth="1"/>
    <col min="5883" max="5883" width="8.75" style="76"/>
    <col min="5884" max="5884" width="10.5" style="76" bestFit="1" customWidth="1"/>
    <col min="5885" max="6131" width="8.75" style="76"/>
    <col min="6132" max="6132" width="2.5" style="76" customWidth="1"/>
    <col min="6133" max="6133" width="18.75" style="76" customWidth="1"/>
    <col min="6134" max="6134" width="46.75" style="76" customWidth="1"/>
    <col min="6135" max="6135" width="21.875" style="76" customWidth="1"/>
    <col min="6136" max="6137" width="2.5" style="76" customWidth="1"/>
    <col min="6138" max="6138" width="14.25" style="76" bestFit="1" customWidth="1"/>
    <col min="6139" max="6139" width="8.75" style="76"/>
    <col min="6140" max="6140" width="10.5" style="76" bestFit="1" customWidth="1"/>
    <col min="6141" max="6387" width="8.75" style="76"/>
    <col min="6388" max="6388" width="2.5" style="76" customWidth="1"/>
    <col min="6389" max="6389" width="18.75" style="76" customWidth="1"/>
    <col min="6390" max="6390" width="46.75" style="76" customWidth="1"/>
    <col min="6391" max="6391" width="21.875" style="76" customWidth="1"/>
    <col min="6392" max="6393" width="2.5" style="76" customWidth="1"/>
    <col min="6394" max="6394" width="14.25" style="76" bestFit="1" customWidth="1"/>
    <col min="6395" max="6395" width="8.75" style="76"/>
    <col min="6396" max="6396" width="10.5" style="76" bestFit="1" customWidth="1"/>
    <col min="6397" max="6643" width="8.75" style="76"/>
    <col min="6644" max="6644" width="2.5" style="76" customWidth="1"/>
    <col min="6645" max="6645" width="18.75" style="76" customWidth="1"/>
    <col min="6646" max="6646" width="46.75" style="76" customWidth="1"/>
    <col min="6647" max="6647" width="21.875" style="76" customWidth="1"/>
    <col min="6648" max="6649" width="2.5" style="76" customWidth="1"/>
    <col min="6650" max="6650" width="14.25" style="76" bestFit="1" customWidth="1"/>
    <col min="6651" max="6651" width="8.75" style="76"/>
    <col min="6652" max="6652" width="10.5" style="76" bestFit="1" customWidth="1"/>
    <col min="6653" max="6899" width="8.75" style="76"/>
    <col min="6900" max="6900" width="2.5" style="76" customWidth="1"/>
    <col min="6901" max="6901" width="18.75" style="76" customWidth="1"/>
    <col min="6902" max="6902" width="46.75" style="76" customWidth="1"/>
    <col min="6903" max="6903" width="21.875" style="76" customWidth="1"/>
    <col min="6904" max="6905" width="2.5" style="76" customWidth="1"/>
    <col min="6906" max="6906" width="14.25" style="76" bestFit="1" customWidth="1"/>
    <col min="6907" max="6907" width="8.75" style="76"/>
    <col min="6908" max="6908" width="10.5" style="76" bestFit="1" customWidth="1"/>
    <col min="6909" max="7155" width="8.75" style="76"/>
    <col min="7156" max="7156" width="2.5" style="76" customWidth="1"/>
    <col min="7157" max="7157" width="18.75" style="76" customWidth="1"/>
    <col min="7158" max="7158" width="46.75" style="76" customWidth="1"/>
    <col min="7159" max="7159" width="21.875" style="76" customWidth="1"/>
    <col min="7160" max="7161" width="2.5" style="76" customWidth="1"/>
    <col min="7162" max="7162" width="14.25" style="76" bestFit="1" customWidth="1"/>
    <col min="7163" max="7163" width="8.75" style="76"/>
    <col min="7164" max="7164" width="10.5" style="76" bestFit="1" customWidth="1"/>
    <col min="7165" max="7411" width="8.75" style="76"/>
    <col min="7412" max="7412" width="2.5" style="76" customWidth="1"/>
    <col min="7413" max="7413" width="18.75" style="76" customWidth="1"/>
    <col min="7414" max="7414" width="46.75" style="76" customWidth="1"/>
    <col min="7415" max="7415" width="21.875" style="76" customWidth="1"/>
    <col min="7416" max="7417" width="2.5" style="76" customWidth="1"/>
    <col min="7418" max="7418" width="14.25" style="76" bestFit="1" customWidth="1"/>
    <col min="7419" max="7419" width="8.75" style="76"/>
    <col min="7420" max="7420" width="10.5" style="76" bestFit="1" customWidth="1"/>
    <col min="7421" max="7667" width="8.75" style="76"/>
    <col min="7668" max="7668" width="2.5" style="76" customWidth="1"/>
    <col min="7669" max="7669" width="18.75" style="76" customWidth="1"/>
    <col min="7670" max="7670" width="46.75" style="76" customWidth="1"/>
    <col min="7671" max="7671" width="21.875" style="76" customWidth="1"/>
    <col min="7672" max="7673" width="2.5" style="76" customWidth="1"/>
    <col min="7674" max="7674" width="14.25" style="76" bestFit="1" customWidth="1"/>
    <col min="7675" max="7675" width="8.75" style="76"/>
    <col min="7676" max="7676" width="10.5" style="76" bestFit="1" customWidth="1"/>
    <col min="7677" max="7923" width="8.75" style="76"/>
    <col min="7924" max="7924" width="2.5" style="76" customWidth="1"/>
    <col min="7925" max="7925" width="18.75" style="76" customWidth="1"/>
    <col min="7926" max="7926" width="46.75" style="76" customWidth="1"/>
    <col min="7927" max="7927" width="21.875" style="76" customWidth="1"/>
    <col min="7928" max="7929" width="2.5" style="76" customWidth="1"/>
    <col min="7930" max="7930" width="14.25" style="76" bestFit="1" customWidth="1"/>
    <col min="7931" max="7931" width="8.75" style="76"/>
    <col min="7932" max="7932" width="10.5" style="76" bestFit="1" customWidth="1"/>
    <col min="7933" max="8179" width="8.75" style="76"/>
    <col min="8180" max="8180" width="2.5" style="76" customWidth="1"/>
    <col min="8181" max="8181" width="18.75" style="76" customWidth="1"/>
    <col min="8182" max="8182" width="46.75" style="76" customWidth="1"/>
    <col min="8183" max="8183" width="21.875" style="76" customWidth="1"/>
    <col min="8184" max="8185" width="2.5" style="76" customWidth="1"/>
    <col min="8186" max="8186" width="14.25" style="76" bestFit="1" customWidth="1"/>
    <col min="8187" max="8187" width="8.75" style="76"/>
    <col min="8188" max="8188" width="10.5" style="76" bestFit="1" customWidth="1"/>
    <col min="8189" max="8435" width="8.75" style="76"/>
    <col min="8436" max="8436" width="2.5" style="76" customWidth="1"/>
    <col min="8437" max="8437" width="18.75" style="76" customWidth="1"/>
    <col min="8438" max="8438" width="46.75" style="76" customWidth="1"/>
    <col min="8439" max="8439" width="21.875" style="76" customWidth="1"/>
    <col min="8440" max="8441" width="2.5" style="76" customWidth="1"/>
    <col min="8442" max="8442" width="14.25" style="76" bestFit="1" customWidth="1"/>
    <col min="8443" max="8443" width="8.75" style="76"/>
    <col min="8444" max="8444" width="10.5" style="76" bestFit="1" customWidth="1"/>
    <col min="8445" max="8691" width="8.75" style="76"/>
    <col min="8692" max="8692" width="2.5" style="76" customWidth="1"/>
    <col min="8693" max="8693" width="18.75" style="76" customWidth="1"/>
    <col min="8694" max="8694" width="46.75" style="76" customWidth="1"/>
    <col min="8695" max="8695" width="21.875" style="76" customWidth="1"/>
    <col min="8696" max="8697" width="2.5" style="76" customWidth="1"/>
    <col min="8698" max="8698" width="14.25" style="76" bestFit="1" customWidth="1"/>
    <col min="8699" max="8699" width="8.75" style="76"/>
    <col min="8700" max="8700" width="10.5" style="76" bestFit="1" customWidth="1"/>
    <col min="8701" max="8947" width="8.75" style="76"/>
    <col min="8948" max="8948" width="2.5" style="76" customWidth="1"/>
    <col min="8949" max="8949" width="18.75" style="76" customWidth="1"/>
    <col min="8950" max="8950" width="46.75" style="76" customWidth="1"/>
    <col min="8951" max="8951" width="21.875" style="76" customWidth="1"/>
    <col min="8952" max="8953" width="2.5" style="76" customWidth="1"/>
    <col min="8954" max="8954" width="14.25" style="76" bestFit="1" customWidth="1"/>
    <col min="8955" max="8955" width="8.75" style="76"/>
    <col min="8956" max="8956" width="10.5" style="76" bestFit="1" customWidth="1"/>
    <col min="8957" max="9203" width="8.75" style="76"/>
    <col min="9204" max="9204" width="2.5" style="76" customWidth="1"/>
    <col min="9205" max="9205" width="18.75" style="76" customWidth="1"/>
    <col min="9206" max="9206" width="46.75" style="76" customWidth="1"/>
    <col min="9207" max="9207" width="21.875" style="76" customWidth="1"/>
    <col min="9208" max="9209" width="2.5" style="76" customWidth="1"/>
    <col min="9210" max="9210" width="14.25" style="76" bestFit="1" customWidth="1"/>
    <col min="9211" max="9211" width="8.75" style="76"/>
    <col min="9212" max="9212" width="10.5" style="76" bestFit="1" customWidth="1"/>
    <col min="9213" max="9459" width="8.75" style="76"/>
    <col min="9460" max="9460" width="2.5" style="76" customWidth="1"/>
    <col min="9461" max="9461" width="18.75" style="76" customWidth="1"/>
    <col min="9462" max="9462" width="46.75" style="76" customWidth="1"/>
    <col min="9463" max="9463" width="21.875" style="76" customWidth="1"/>
    <col min="9464" max="9465" width="2.5" style="76" customWidth="1"/>
    <col min="9466" max="9466" width="14.25" style="76" bestFit="1" customWidth="1"/>
    <col min="9467" max="9467" width="8.75" style="76"/>
    <col min="9468" max="9468" width="10.5" style="76" bestFit="1" customWidth="1"/>
    <col min="9469" max="9715" width="8.75" style="76"/>
    <col min="9716" max="9716" width="2.5" style="76" customWidth="1"/>
    <col min="9717" max="9717" width="18.75" style="76" customWidth="1"/>
    <col min="9718" max="9718" width="46.75" style="76" customWidth="1"/>
    <col min="9719" max="9719" width="21.875" style="76" customWidth="1"/>
    <col min="9720" max="9721" width="2.5" style="76" customWidth="1"/>
    <col min="9722" max="9722" width="14.25" style="76" bestFit="1" customWidth="1"/>
    <col min="9723" max="9723" width="8.75" style="76"/>
    <col min="9724" max="9724" width="10.5" style="76" bestFit="1" customWidth="1"/>
    <col min="9725" max="9971" width="8.75" style="76"/>
    <col min="9972" max="9972" width="2.5" style="76" customWidth="1"/>
    <col min="9973" max="9973" width="18.75" style="76" customWidth="1"/>
    <col min="9974" max="9974" width="46.75" style="76" customWidth="1"/>
    <col min="9975" max="9975" width="21.875" style="76" customWidth="1"/>
    <col min="9976" max="9977" width="2.5" style="76" customWidth="1"/>
    <col min="9978" max="9978" width="14.25" style="76" bestFit="1" customWidth="1"/>
    <col min="9979" max="9979" width="8.75" style="76"/>
    <col min="9980" max="9980" width="10.5" style="76" bestFit="1" customWidth="1"/>
    <col min="9981" max="10227" width="8.75" style="76"/>
    <col min="10228" max="10228" width="2.5" style="76" customWidth="1"/>
    <col min="10229" max="10229" width="18.75" style="76" customWidth="1"/>
    <col min="10230" max="10230" width="46.75" style="76" customWidth="1"/>
    <col min="10231" max="10231" width="21.875" style="76" customWidth="1"/>
    <col min="10232" max="10233" width="2.5" style="76" customWidth="1"/>
    <col min="10234" max="10234" width="14.25" style="76" bestFit="1" customWidth="1"/>
    <col min="10235" max="10235" width="8.75" style="76"/>
    <col min="10236" max="10236" width="10.5" style="76" bestFit="1" customWidth="1"/>
    <col min="10237" max="10483" width="8.75" style="76"/>
    <col min="10484" max="10484" width="2.5" style="76" customWidth="1"/>
    <col min="10485" max="10485" width="18.75" style="76" customWidth="1"/>
    <col min="10486" max="10486" width="46.75" style="76" customWidth="1"/>
    <col min="10487" max="10487" width="21.875" style="76" customWidth="1"/>
    <col min="10488" max="10489" width="2.5" style="76" customWidth="1"/>
    <col min="10490" max="10490" width="14.25" style="76" bestFit="1" customWidth="1"/>
    <col min="10491" max="10491" width="8.75" style="76"/>
    <col min="10492" max="10492" width="10.5" style="76" bestFit="1" customWidth="1"/>
    <col min="10493" max="10739" width="8.75" style="76"/>
    <col min="10740" max="10740" width="2.5" style="76" customWidth="1"/>
    <col min="10741" max="10741" width="18.75" style="76" customWidth="1"/>
    <col min="10742" max="10742" width="46.75" style="76" customWidth="1"/>
    <col min="10743" max="10743" width="21.875" style="76" customWidth="1"/>
    <col min="10744" max="10745" width="2.5" style="76" customWidth="1"/>
    <col min="10746" max="10746" width="14.25" style="76" bestFit="1" customWidth="1"/>
    <col min="10747" max="10747" width="8.75" style="76"/>
    <col min="10748" max="10748" width="10.5" style="76" bestFit="1" customWidth="1"/>
    <col min="10749" max="10995" width="8.75" style="76"/>
    <col min="10996" max="10996" width="2.5" style="76" customWidth="1"/>
    <col min="10997" max="10997" width="18.75" style="76" customWidth="1"/>
    <col min="10998" max="10998" width="46.75" style="76" customWidth="1"/>
    <col min="10999" max="10999" width="21.875" style="76" customWidth="1"/>
    <col min="11000" max="11001" width="2.5" style="76" customWidth="1"/>
    <col min="11002" max="11002" width="14.25" style="76" bestFit="1" customWidth="1"/>
    <col min="11003" max="11003" width="8.75" style="76"/>
    <col min="11004" max="11004" width="10.5" style="76" bestFit="1" customWidth="1"/>
    <col min="11005" max="11251" width="8.75" style="76"/>
    <col min="11252" max="11252" width="2.5" style="76" customWidth="1"/>
    <col min="11253" max="11253" width="18.75" style="76" customWidth="1"/>
    <col min="11254" max="11254" width="46.75" style="76" customWidth="1"/>
    <col min="11255" max="11255" width="21.875" style="76" customWidth="1"/>
    <col min="11256" max="11257" width="2.5" style="76" customWidth="1"/>
    <col min="11258" max="11258" width="14.25" style="76" bestFit="1" customWidth="1"/>
    <col min="11259" max="11259" width="8.75" style="76"/>
    <col min="11260" max="11260" width="10.5" style="76" bestFit="1" customWidth="1"/>
    <col min="11261" max="11507" width="8.75" style="76"/>
    <col min="11508" max="11508" width="2.5" style="76" customWidth="1"/>
    <col min="11509" max="11509" width="18.75" style="76" customWidth="1"/>
    <col min="11510" max="11510" width="46.75" style="76" customWidth="1"/>
    <col min="11511" max="11511" width="21.875" style="76" customWidth="1"/>
    <col min="11512" max="11513" width="2.5" style="76" customWidth="1"/>
    <col min="11514" max="11514" width="14.25" style="76" bestFit="1" customWidth="1"/>
    <col min="11515" max="11515" width="8.75" style="76"/>
    <col min="11516" max="11516" width="10.5" style="76" bestFit="1" customWidth="1"/>
    <col min="11517" max="11763" width="8.75" style="76"/>
    <col min="11764" max="11764" width="2.5" style="76" customWidth="1"/>
    <col min="11765" max="11765" width="18.75" style="76" customWidth="1"/>
    <col min="11766" max="11766" width="46.75" style="76" customWidth="1"/>
    <col min="11767" max="11767" width="21.875" style="76" customWidth="1"/>
    <col min="11768" max="11769" width="2.5" style="76" customWidth="1"/>
    <col min="11770" max="11770" width="14.25" style="76" bestFit="1" customWidth="1"/>
    <col min="11771" max="11771" width="8.75" style="76"/>
    <col min="11772" max="11772" width="10.5" style="76" bestFit="1" customWidth="1"/>
    <col min="11773" max="12019" width="8.75" style="76"/>
    <col min="12020" max="12020" width="2.5" style="76" customWidth="1"/>
    <col min="12021" max="12021" width="18.75" style="76" customWidth="1"/>
    <col min="12022" max="12022" width="46.75" style="76" customWidth="1"/>
    <col min="12023" max="12023" width="21.875" style="76" customWidth="1"/>
    <col min="12024" max="12025" width="2.5" style="76" customWidth="1"/>
    <col min="12026" max="12026" width="14.25" style="76" bestFit="1" customWidth="1"/>
    <col min="12027" max="12027" width="8.75" style="76"/>
    <col min="12028" max="12028" width="10.5" style="76" bestFit="1" customWidth="1"/>
    <col min="12029" max="12275" width="8.75" style="76"/>
    <col min="12276" max="12276" width="2.5" style="76" customWidth="1"/>
    <col min="12277" max="12277" width="18.75" style="76" customWidth="1"/>
    <col min="12278" max="12278" width="46.75" style="76" customWidth="1"/>
    <col min="12279" max="12279" width="21.875" style="76" customWidth="1"/>
    <col min="12280" max="12281" width="2.5" style="76" customWidth="1"/>
    <col min="12282" max="12282" width="14.25" style="76" bestFit="1" customWidth="1"/>
    <col min="12283" max="12283" width="8.75" style="76"/>
    <col min="12284" max="12284" width="10.5" style="76" bestFit="1" customWidth="1"/>
    <col min="12285" max="12531" width="8.75" style="76"/>
    <col min="12532" max="12532" width="2.5" style="76" customWidth="1"/>
    <col min="12533" max="12533" width="18.75" style="76" customWidth="1"/>
    <col min="12534" max="12534" width="46.75" style="76" customWidth="1"/>
    <col min="12535" max="12535" width="21.875" style="76" customWidth="1"/>
    <col min="12536" max="12537" width="2.5" style="76" customWidth="1"/>
    <col min="12538" max="12538" width="14.25" style="76" bestFit="1" customWidth="1"/>
    <col min="12539" max="12539" width="8.75" style="76"/>
    <col min="12540" max="12540" width="10.5" style="76" bestFit="1" customWidth="1"/>
    <col min="12541" max="12787" width="8.75" style="76"/>
    <col min="12788" max="12788" width="2.5" style="76" customWidth="1"/>
    <col min="12789" max="12789" width="18.75" style="76" customWidth="1"/>
    <col min="12790" max="12790" width="46.75" style="76" customWidth="1"/>
    <col min="12791" max="12791" width="21.875" style="76" customWidth="1"/>
    <col min="12792" max="12793" width="2.5" style="76" customWidth="1"/>
    <col min="12794" max="12794" width="14.25" style="76" bestFit="1" customWidth="1"/>
    <col min="12795" max="12795" width="8.75" style="76"/>
    <col min="12796" max="12796" width="10.5" style="76" bestFit="1" customWidth="1"/>
    <col min="12797" max="13043" width="8.75" style="76"/>
    <col min="13044" max="13044" width="2.5" style="76" customWidth="1"/>
    <col min="13045" max="13045" width="18.75" style="76" customWidth="1"/>
    <col min="13046" max="13046" width="46.75" style="76" customWidth="1"/>
    <col min="13047" max="13047" width="21.875" style="76" customWidth="1"/>
    <col min="13048" max="13049" width="2.5" style="76" customWidth="1"/>
    <col min="13050" max="13050" width="14.25" style="76" bestFit="1" customWidth="1"/>
    <col min="13051" max="13051" width="8.75" style="76"/>
    <col min="13052" max="13052" width="10.5" style="76" bestFit="1" customWidth="1"/>
    <col min="13053" max="13299" width="8.75" style="76"/>
    <col min="13300" max="13300" width="2.5" style="76" customWidth="1"/>
    <col min="13301" max="13301" width="18.75" style="76" customWidth="1"/>
    <col min="13302" max="13302" width="46.75" style="76" customWidth="1"/>
    <col min="13303" max="13303" width="21.875" style="76" customWidth="1"/>
    <col min="13304" max="13305" width="2.5" style="76" customWidth="1"/>
    <col min="13306" max="13306" width="14.25" style="76" bestFit="1" customWidth="1"/>
    <col min="13307" max="13307" width="8.75" style="76"/>
    <col min="13308" max="13308" width="10.5" style="76" bestFit="1" customWidth="1"/>
    <col min="13309" max="13555" width="8.75" style="76"/>
    <col min="13556" max="13556" width="2.5" style="76" customWidth="1"/>
    <col min="13557" max="13557" width="18.75" style="76" customWidth="1"/>
    <col min="13558" max="13558" width="46.75" style="76" customWidth="1"/>
    <col min="13559" max="13559" width="21.875" style="76" customWidth="1"/>
    <col min="13560" max="13561" width="2.5" style="76" customWidth="1"/>
    <col min="13562" max="13562" width="14.25" style="76" bestFit="1" customWidth="1"/>
    <col min="13563" max="13563" width="8.75" style="76"/>
    <col min="13564" max="13564" width="10.5" style="76" bestFit="1" customWidth="1"/>
    <col min="13565" max="13811" width="8.75" style="76"/>
    <col min="13812" max="13812" width="2.5" style="76" customWidth="1"/>
    <col min="13813" max="13813" width="18.75" style="76" customWidth="1"/>
    <col min="13814" max="13814" width="46.75" style="76" customWidth="1"/>
    <col min="13815" max="13815" width="21.875" style="76" customWidth="1"/>
    <col min="13816" max="13817" width="2.5" style="76" customWidth="1"/>
    <col min="13818" max="13818" width="14.25" style="76" bestFit="1" customWidth="1"/>
    <col min="13819" max="13819" width="8.75" style="76"/>
    <col min="13820" max="13820" width="10.5" style="76" bestFit="1" customWidth="1"/>
    <col min="13821" max="14067" width="8.75" style="76"/>
    <col min="14068" max="14068" width="2.5" style="76" customWidth="1"/>
    <col min="14069" max="14069" width="18.75" style="76" customWidth="1"/>
    <col min="14070" max="14070" width="46.75" style="76" customWidth="1"/>
    <col min="14071" max="14071" width="21.875" style="76" customWidth="1"/>
    <col min="14072" max="14073" width="2.5" style="76" customWidth="1"/>
    <col min="14074" max="14074" width="14.25" style="76" bestFit="1" customWidth="1"/>
    <col min="14075" max="14075" width="8.75" style="76"/>
    <col min="14076" max="14076" width="10.5" style="76" bestFit="1" customWidth="1"/>
    <col min="14077" max="14323" width="8.75" style="76"/>
    <col min="14324" max="14324" width="2.5" style="76" customWidth="1"/>
    <col min="14325" max="14325" width="18.75" style="76" customWidth="1"/>
    <col min="14326" max="14326" width="46.75" style="76" customWidth="1"/>
    <col min="14327" max="14327" width="21.875" style="76" customWidth="1"/>
    <col min="14328" max="14329" width="2.5" style="76" customWidth="1"/>
    <col min="14330" max="14330" width="14.25" style="76" bestFit="1" customWidth="1"/>
    <col min="14331" max="14331" width="8.75" style="76"/>
    <col min="14332" max="14332" width="10.5" style="76" bestFit="1" customWidth="1"/>
    <col min="14333" max="14579" width="8.75" style="76"/>
    <col min="14580" max="14580" width="2.5" style="76" customWidth="1"/>
    <col min="14581" max="14581" width="18.75" style="76" customWidth="1"/>
    <col min="14582" max="14582" width="46.75" style="76" customWidth="1"/>
    <col min="14583" max="14583" width="21.875" style="76" customWidth="1"/>
    <col min="14584" max="14585" width="2.5" style="76" customWidth="1"/>
    <col min="14586" max="14586" width="14.25" style="76" bestFit="1" customWidth="1"/>
    <col min="14587" max="14587" width="8.75" style="76"/>
    <col min="14588" max="14588" width="10.5" style="76" bestFit="1" customWidth="1"/>
    <col min="14589" max="14835" width="8.75" style="76"/>
    <col min="14836" max="14836" width="2.5" style="76" customWidth="1"/>
    <col min="14837" max="14837" width="18.75" style="76" customWidth="1"/>
    <col min="14838" max="14838" width="46.75" style="76" customWidth="1"/>
    <col min="14839" max="14839" width="21.875" style="76" customWidth="1"/>
    <col min="14840" max="14841" width="2.5" style="76" customWidth="1"/>
    <col min="14842" max="14842" width="14.25" style="76" bestFit="1" customWidth="1"/>
    <col min="14843" max="14843" width="8.75" style="76"/>
    <col min="14844" max="14844" width="10.5" style="76" bestFit="1" customWidth="1"/>
    <col min="14845" max="15091" width="8.75" style="76"/>
    <col min="15092" max="15092" width="2.5" style="76" customWidth="1"/>
    <col min="15093" max="15093" width="18.75" style="76" customWidth="1"/>
    <col min="15094" max="15094" width="46.75" style="76" customWidth="1"/>
    <col min="15095" max="15095" width="21.875" style="76" customWidth="1"/>
    <col min="15096" max="15097" width="2.5" style="76" customWidth="1"/>
    <col min="15098" max="15098" width="14.25" style="76" bestFit="1" customWidth="1"/>
    <col min="15099" max="15099" width="8.75" style="76"/>
    <col min="15100" max="15100" width="10.5" style="76" bestFit="1" customWidth="1"/>
    <col min="15101" max="15347" width="8.75" style="76"/>
    <col min="15348" max="15348" width="2.5" style="76" customWidth="1"/>
    <col min="15349" max="15349" width="18.75" style="76" customWidth="1"/>
    <col min="15350" max="15350" width="46.75" style="76" customWidth="1"/>
    <col min="15351" max="15351" width="21.875" style="76" customWidth="1"/>
    <col min="15352" max="15353" width="2.5" style="76" customWidth="1"/>
    <col min="15354" max="15354" width="14.25" style="76" bestFit="1" customWidth="1"/>
    <col min="15355" max="15355" width="8.75" style="76"/>
    <col min="15356" max="15356" width="10.5" style="76" bestFit="1" customWidth="1"/>
    <col min="15357" max="15603" width="8.75" style="76"/>
    <col min="15604" max="15604" width="2.5" style="76" customWidth="1"/>
    <col min="15605" max="15605" width="18.75" style="76" customWidth="1"/>
    <col min="15606" max="15606" width="46.75" style="76" customWidth="1"/>
    <col min="15607" max="15607" width="21.875" style="76" customWidth="1"/>
    <col min="15608" max="15609" width="2.5" style="76" customWidth="1"/>
    <col min="15610" max="15610" width="14.25" style="76" bestFit="1" customWidth="1"/>
    <col min="15611" max="15611" width="8.75" style="76"/>
    <col min="15612" max="15612" width="10.5" style="76" bestFit="1" customWidth="1"/>
    <col min="15613" max="15859" width="8.75" style="76"/>
    <col min="15860" max="15860" width="2.5" style="76" customWidth="1"/>
    <col min="15861" max="15861" width="18.75" style="76" customWidth="1"/>
    <col min="15862" max="15862" width="46.75" style="76" customWidth="1"/>
    <col min="15863" max="15863" width="21.875" style="76" customWidth="1"/>
    <col min="15864" max="15865" width="2.5" style="76" customWidth="1"/>
    <col min="15866" max="15866" width="14.25" style="76" bestFit="1" customWidth="1"/>
    <col min="15867" max="15867" width="8.75" style="76"/>
    <col min="15868" max="15868" width="10.5" style="76" bestFit="1" customWidth="1"/>
    <col min="15869" max="16115" width="8.75" style="76"/>
    <col min="16116" max="16116" width="2.5" style="76" customWidth="1"/>
    <col min="16117" max="16117" width="18.75" style="76" customWidth="1"/>
    <col min="16118" max="16118" width="46.75" style="76" customWidth="1"/>
    <col min="16119" max="16119" width="21.875" style="76" customWidth="1"/>
    <col min="16120" max="16121" width="2.5" style="76" customWidth="1"/>
    <col min="16122" max="16122" width="14.25" style="76" bestFit="1" customWidth="1"/>
    <col min="16123" max="16123" width="8.75" style="76"/>
    <col min="16124" max="16124" width="10.5" style="76" bestFit="1" customWidth="1"/>
    <col min="16125" max="16384" width="8.75" style="76"/>
  </cols>
  <sheetData>
    <row r="1" spans="1:3" ht="17.25" thickBot="1">
      <c r="B1" s="77"/>
      <c r="C1" s="77"/>
    </row>
    <row r="2" spans="1:3" ht="28.15" customHeight="1">
      <c r="A2" s="78"/>
      <c r="B2" s="208" t="s">
        <v>585</v>
      </c>
      <c r="C2" s="209"/>
    </row>
    <row r="3" spans="1:3" ht="15" customHeight="1">
      <c r="A3" s="79"/>
      <c r="B3" s="210"/>
      <c r="C3" s="211"/>
    </row>
    <row r="4" spans="1:3" ht="17.25" thickBot="1">
      <c r="A4" s="79"/>
      <c r="B4" s="212"/>
      <c r="C4" s="213"/>
    </row>
    <row r="5" spans="1:3" ht="19.5">
      <c r="A5" s="79"/>
      <c r="B5" s="219" t="s">
        <v>569</v>
      </c>
      <c r="C5" s="220"/>
    </row>
    <row r="6" spans="1:3" ht="16.5">
      <c r="A6" s="79"/>
      <c r="B6" s="221" t="s">
        <v>570</v>
      </c>
      <c r="C6" s="222"/>
    </row>
    <row r="7" spans="1:3" ht="16.5">
      <c r="A7" s="79"/>
      <c r="B7" s="103"/>
      <c r="C7" s="104"/>
    </row>
    <row r="8" spans="1:3" s="83" customFormat="1" ht="12.75">
      <c r="A8" s="80"/>
      <c r="B8" s="81" t="s">
        <v>571</v>
      </c>
      <c r="C8" s="82" t="s">
        <v>586</v>
      </c>
    </row>
    <row r="9" spans="1:3" s="83" customFormat="1" ht="12.75">
      <c r="A9" s="80"/>
      <c r="B9" s="84" t="s">
        <v>572</v>
      </c>
      <c r="C9" s="85" t="s">
        <v>587</v>
      </c>
    </row>
    <row r="10" spans="1:3" s="83" customFormat="1" ht="12.75">
      <c r="A10" s="80"/>
      <c r="B10" s="86"/>
      <c r="C10" s="87"/>
    </row>
    <row r="11" spans="1:3" s="83" customFormat="1" ht="12.75">
      <c r="A11" s="80"/>
      <c r="B11" s="86" t="s">
        <v>573</v>
      </c>
      <c r="C11" s="87" t="s">
        <v>574</v>
      </c>
    </row>
    <row r="12" spans="1:3" s="83" customFormat="1" ht="12.75">
      <c r="A12" s="80"/>
      <c r="B12" s="86" t="s">
        <v>575</v>
      </c>
      <c r="C12" s="87" t="s">
        <v>588</v>
      </c>
    </row>
    <row r="13" spans="1:3" s="83" customFormat="1" ht="13.5" customHeight="1">
      <c r="A13" s="80"/>
      <c r="B13" s="86" t="s">
        <v>576</v>
      </c>
      <c r="C13" s="88"/>
    </row>
    <row r="14" spans="1:3" s="83" customFormat="1" ht="23.45" customHeight="1">
      <c r="A14" s="80"/>
      <c r="B14" s="86" t="s">
        <v>577</v>
      </c>
      <c r="C14" s="89"/>
    </row>
    <row r="15" spans="1:3" s="83" customFormat="1" ht="12.75">
      <c r="A15" s="80"/>
      <c r="B15" s="86" t="s">
        <v>578</v>
      </c>
      <c r="C15" s="90"/>
    </row>
    <row r="16" spans="1:3" s="83" customFormat="1" ht="12.75">
      <c r="A16" s="80"/>
      <c r="B16" s="86" t="s">
        <v>579</v>
      </c>
      <c r="C16" s="91" t="s">
        <v>589</v>
      </c>
    </row>
    <row r="17" spans="1:3" s="83" customFormat="1" ht="12.75">
      <c r="A17" s="80"/>
      <c r="B17" s="84" t="s">
        <v>580</v>
      </c>
      <c r="C17" s="92"/>
    </row>
    <row r="18" spans="1:3" s="83" customFormat="1" ht="24" customHeight="1">
      <c r="A18" s="80"/>
      <c r="B18" s="86" t="s">
        <v>581</v>
      </c>
      <c r="C18" s="92"/>
    </row>
    <row r="19" spans="1:3" s="83" customFormat="1" ht="19.149999999999999" customHeight="1">
      <c r="A19" s="80"/>
      <c r="B19" s="223" t="s">
        <v>582</v>
      </c>
      <c r="C19" s="224"/>
    </row>
    <row r="20" spans="1:3" s="83" customFormat="1" ht="12.75">
      <c r="A20" s="80"/>
      <c r="B20" s="93"/>
      <c r="C20" s="94"/>
    </row>
    <row r="21" spans="1:3" s="83" customFormat="1" ht="96" customHeight="1">
      <c r="A21" s="80"/>
      <c r="B21" s="225" t="s">
        <v>590</v>
      </c>
      <c r="C21" s="226"/>
    </row>
    <row r="22" spans="1:3" s="83" customFormat="1" ht="6" customHeight="1">
      <c r="A22" s="80"/>
      <c r="B22" s="95"/>
      <c r="C22" s="96"/>
    </row>
    <row r="23" spans="1:3" s="98" customFormat="1" ht="17.25">
      <c r="A23" s="97"/>
      <c r="B23" s="227" t="s">
        <v>583</v>
      </c>
      <c r="C23" s="228"/>
    </row>
    <row r="24" spans="1:3" s="83" customFormat="1" ht="15.95" customHeight="1">
      <c r="A24" s="80"/>
      <c r="B24" s="214"/>
      <c r="C24" s="215"/>
    </row>
    <row r="25" spans="1:3" s="83" customFormat="1" ht="15.95" customHeight="1">
      <c r="A25" s="80"/>
      <c r="B25" s="216"/>
      <c r="C25" s="217"/>
    </row>
    <row r="26" spans="1:3" s="83" customFormat="1" ht="15.95" customHeight="1">
      <c r="A26" s="80"/>
      <c r="B26" s="86" t="s">
        <v>584</v>
      </c>
      <c r="C26" s="99">
        <f>'Orçamento Sintético'!L60</f>
        <v>798768.15</v>
      </c>
    </row>
    <row r="27" spans="1:3" s="83" customFormat="1" ht="13.5" thickBot="1">
      <c r="A27" s="100"/>
      <c r="B27" s="101"/>
      <c r="C27" s="102"/>
    </row>
    <row r="33" spans="2:3">
      <c r="B33" s="218"/>
      <c r="C33" s="218"/>
    </row>
  </sheetData>
  <mergeCells count="9">
    <mergeCell ref="B2:C4"/>
    <mergeCell ref="B24:C24"/>
    <mergeCell ref="B25:C25"/>
    <mergeCell ref="B33:C33"/>
    <mergeCell ref="B5:C5"/>
    <mergeCell ref="B6:C6"/>
    <mergeCell ref="B19:C19"/>
    <mergeCell ref="B21:C21"/>
    <mergeCell ref="B23:C2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2"/>
  <sheetViews>
    <sheetView tabSelected="1" showOutlineSymbols="0" showWhiteSpace="0" topLeftCell="E1" workbookViewId="0">
      <selection activeCell="J6" sqref="J6"/>
    </sheetView>
  </sheetViews>
  <sheetFormatPr defaultRowHeight="14.25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7" width="13" bestFit="1" customWidth="1"/>
    <col min="8" max="8" width="13" customWidth="1"/>
    <col min="9" max="11" width="13" bestFit="1" customWidth="1"/>
    <col min="12" max="12" width="11.75" customWidth="1"/>
  </cols>
  <sheetData>
    <row r="1" spans="1:13" ht="13.9" customHeight="1">
      <c r="A1" s="33"/>
      <c r="B1" s="34"/>
      <c r="C1" s="34"/>
      <c r="D1" s="34" t="s">
        <v>0</v>
      </c>
      <c r="E1" s="233" t="s">
        <v>1</v>
      </c>
      <c r="F1" s="233"/>
      <c r="G1" s="34"/>
      <c r="H1" s="34"/>
      <c r="I1" s="34"/>
      <c r="J1" s="233" t="s">
        <v>2</v>
      </c>
      <c r="K1" s="233"/>
      <c r="L1" s="125"/>
      <c r="M1" s="125"/>
    </row>
    <row r="2" spans="1:13" ht="66" customHeight="1">
      <c r="A2" s="36"/>
      <c r="B2" s="146"/>
      <c r="C2" s="146"/>
      <c r="D2" s="146" t="s">
        <v>4</v>
      </c>
      <c r="E2" s="234"/>
      <c r="F2" s="234"/>
      <c r="G2" s="234" t="s">
        <v>5</v>
      </c>
      <c r="H2" s="234"/>
      <c r="I2" s="234"/>
      <c r="J2" s="234" t="s">
        <v>6</v>
      </c>
      <c r="K2" s="226"/>
      <c r="L2" s="147" t="s">
        <v>670</v>
      </c>
    </row>
    <row r="3" spans="1:13" ht="15.75" thickBot="1">
      <c r="A3" s="235" t="s">
        <v>7</v>
      </c>
      <c r="B3" s="236"/>
      <c r="C3" s="236"/>
      <c r="D3" s="236"/>
      <c r="E3" s="236"/>
      <c r="F3" s="236"/>
      <c r="G3" s="236"/>
      <c r="H3" s="236"/>
      <c r="I3" s="236"/>
      <c r="J3" s="236"/>
      <c r="K3" s="237"/>
      <c r="L3" s="105"/>
    </row>
    <row r="4" spans="1:13" ht="30" customHeight="1">
      <c r="A4" s="141" t="s">
        <v>8</v>
      </c>
      <c r="B4" s="142" t="s">
        <v>9</v>
      </c>
      <c r="C4" s="143" t="s">
        <v>10</v>
      </c>
      <c r="D4" s="143" t="s">
        <v>11</v>
      </c>
      <c r="E4" s="144" t="s">
        <v>12</v>
      </c>
      <c r="F4" s="142" t="s">
        <v>13</v>
      </c>
      <c r="G4" s="142" t="s">
        <v>14</v>
      </c>
      <c r="H4" s="142"/>
      <c r="I4" s="142" t="s">
        <v>15</v>
      </c>
      <c r="J4" s="142" t="s">
        <v>16</v>
      </c>
      <c r="K4" s="145" t="s">
        <v>17</v>
      </c>
      <c r="L4" s="148">
        <v>0</v>
      </c>
    </row>
    <row r="5" spans="1:13" ht="24" customHeight="1">
      <c r="A5" s="116" t="s">
        <v>18</v>
      </c>
      <c r="B5" s="110"/>
      <c r="C5" s="110"/>
      <c r="D5" s="110" t="s">
        <v>19</v>
      </c>
      <c r="E5" s="110"/>
      <c r="F5" s="111"/>
      <c r="G5" s="110"/>
      <c r="H5" s="110"/>
      <c r="I5" s="110"/>
      <c r="J5" s="112">
        <v>20979.119999999999</v>
      </c>
      <c r="K5" s="136">
        <v>2.6264342162365888E-2</v>
      </c>
      <c r="L5" s="112">
        <f>J5-(J5*$L$4)</f>
        <v>20979.119999999999</v>
      </c>
    </row>
    <row r="6" spans="1:13" ht="78" customHeight="1">
      <c r="A6" s="117" t="s">
        <v>20</v>
      </c>
      <c r="B6" s="107" t="s">
        <v>21</v>
      </c>
      <c r="C6" s="108" t="s">
        <v>22</v>
      </c>
      <c r="D6" s="108" t="s">
        <v>23</v>
      </c>
      <c r="E6" s="109" t="s">
        <v>24</v>
      </c>
      <c r="F6" s="107">
        <v>2</v>
      </c>
      <c r="G6" s="114">
        <v>1626.64</v>
      </c>
      <c r="H6" s="114">
        <f>F6*G6</f>
        <v>3253.28</v>
      </c>
      <c r="I6" s="114">
        <v>2042.24</v>
      </c>
      <c r="J6" s="114">
        <f>F6*I6</f>
        <v>4084.48</v>
      </c>
      <c r="K6" s="137">
        <v>5.1134737908615909E-3</v>
      </c>
      <c r="L6" s="114">
        <f t="shared" ref="L6:L56" si="0">J6-(J6*$L$4)</f>
        <v>4084.48</v>
      </c>
    </row>
    <row r="7" spans="1:13" ht="52.15" customHeight="1">
      <c r="A7" s="117" t="s">
        <v>25</v>
      </c>
      <c r="B7" s="107" t="s">
        <v>26</v>
      </c>
      <c r="C7" s="108" t="s">
        <v>22</v>
      </c>
      <c r="D7" s="108" t="s">
        <v>27</v>
      </c>
      <c r="E7" s="109" t="s">
        <v>24</v>
      </c>
      <c r="F7" s="107">
        <v>2</v>
      </c>
      <c r="G7" s="114">
        <v>937.5</v>
      </c>
      <c r="H7" s="114">
        <f t="shared" ref="H7:H56" si="1">F7*G7</f>
        <v>1875</v>
      </c>
      <c r="I7" s="114">
        <v>1177.03</v>
      </c>
      <c r="J7" s="114">
        <v>2354.06</v>
      </c>
      <c r="K7" s="137">
        <v>2.9471130014385276E-3</v>
      </c>
      <c r="L7" s="114">
        <f t="shared" si="0"/>
        <v>2354.06</v>
      </c>
    </row>
    <row r="8" spans="1:13" ht="24" customHeight="1">
      <c r="A8" s="117" t="s">
        <v>28</v>
      </c>
      <c r="B8" s="107" t="s">
        <v>29</v>
      </c>
      <c r="C8" s="108" t="s">
        <v>30</v>
      </c>
      <c r="D8" s="108" t="s">
        <v>31</v>
      </c>
      <c r="E8" s="109" t="s">
        <v>24</v>
      </c>
      <c r="F8" s="107">
        <v>2</v>
      </c>
      <c r="G8" s="114">
        <v>648.75</v>
      </c>
      <c r="H8" s="114">
        <f t="shared" si="1"/>
        <v>1297.5</v>
      </c>
      <c r="I8" s="114">
        <v>814.5</v>
      </c>
      <c r="J8" s="114">
        <v>1629</v>
      </c>
      <c r="K8" s="137">
        <v>2.0393902786434337E-3</v>
      </c>
      <c r="L8" s="114">
        <f t="shared" si="0"/>
        <v>1629</v>
      </c>
    </row>
    <row r="9" spans="1:13" ht="25.9" customHeight="1">
      <c r="A9" s="117" t="s">
        <v>32</v>
      </c>
      <c r="B9" s="107" t="s">
        <v>33</v>
      </c>
      <c r="C9" s="108" t="s">
        <v>22</v>
      </c>
      <c r="D9" s="108" t="s">
        <v>34</v>
      </c>
      <c r="E9" s="109" t="s">
        <v>35</v>
      </c>
      <c r="F9" s="107">
        <v>500</v>
      </c>
      <c r="G9" s="114">
        <v>2.42</v>
      </c>
      <c r="H9" s="114">
        <f t="shared" si="1"/>
        <v>1210</v>
      </c>
      <c r="I9" s="114">
        <v>3.03</v>
      </c>
      <c r="J9" s="114">
        <v>1515</v>
      </c>
      <c r="K9" s="137">
        <v>1.8966705169704125E-3</v>
      </c>
      <c r="L9" s="114">
        <f t="shared" si="0"/>
        <v>1515</v>
      </c>
    </row>
    <row r="10" spans="1:13" ht="25.9" customHeight="1">
      <c r="A10" s="117" t="s">
        <v>36</v>
      </c>
      <c r="B10" s="107" t="s">
        <v>37</v>
      </c>
      <c r="C10" s="108" t="s">
        <v>38</v>
      </c>
      <c r="D10" s="108" t="s">
        <v>39</v>
      </c>
      <c r="E10" s="109" t="s">
        <v>40</v>
      </c>
      <c r="F10" s="107">
        <v>19</v>
      </c>
      <c r="G10" s="114">
        <v>477.76</v>
      </c>
      <c r="H10" s="114">
        <f t="shared" si="1"/>
        <v>9077.44</v>
      </c>
      <c r="I10" s="114">
        <v>599.82000000000005</v>
      </c>
      <c r="J10" s="114">
        <v>11396.58</v>
      </c>
      <c r="K10" s="137">
        <v>1.4267694574451923E-2</v>
      </c>
      <c r="L10" s="114">
        <f t="shared" si="0"/>
        <v>11396.58</v>
      </c>
    </row>
    <row r="11" spans="1:13" ht="24" customHeight="1">
      <c r="A11" s="116" t="s">
        <v>41</v>
      </c>
      <c r="B11" s="110"/>
      <c r="C11" s="110"/>
      <c r="D11" s="110" t="s">
        <v>42</v>
      </c>
      <c r="E11" s="110"/>
      <c r="F11" s="111"/>
      <c r="G11" s="110"/>
      <c r="H11" s="110"/>
      <c r="I11" s="110"/>
      <c r="J11" s="112">
        <v>28542.69</v>
      </c>
      <c r="K11" s="136">
        <v>3.573338521321863E-2</v>
      </c>
      <c r="L11" s="112">
        <f t="shared" si="0"/>
        <v>28542.69</v>
      </c>
    </row>
    <row r="12" spans="1:13" ht="25.9" customHeight="1">
      <c r="A12" s="117" t="s">
        <v>43</v>
      </c>
      <c r="B12" s="107" t="s">
        <v>44</v>
      </c>
      <c r="C12" s="108" t="s">
        <v>22</v>
      </c>
      <c r="D12" s="108" t="s">
        <v>45</v>
      </c>
      <c r="E12" s="109" t="s">
        <v>24</v>
      </c>
      <c r="F12" s="107">
        <v>1.5</v>
      </c>
      <c r="G12" s="114">
        <v>4115.32</v>
      </c>
      <c r="H12" s="114">
        <f t="shared" si="1"/>
        <v>6172.98</v>
      </c>
      <c r="I12" s="114">
        <v>5166.78</v>
      </c>
      <c r="J12" s="114">
        <v>7750.17</v>
      </c>
      <c r="K12" s="137">
        <v>9.7026527660122649E-3</v>
      </c>
      <c r="L12" s="114">
        <f t="shared" si="0"/>
        <v>7750.17</v>
      </c>
    </row>
    <row r="13" spans="1:13" ht="25.9" customHeight="1">
      <c r="A13" s="117" t="s">
        <v>46</v>
      </c>
      <c r="B13" s="107" t="s">
        <v>47</v>
      </c>
      <c r="C13" s="108" t="s">
        <v>22</v>
      </c>
      <c r="D13" s="108" t="s">
        <v>48</v>
      </c>
      <c r="E13" s="109" t="s">
        <v>24</v>
      </c>
      <c r="F13" s="107">
        <v>0.75</v>
      </c>
      <c r="G13" s="114">
        <v>22081.54</v>
      </c>
      <c r="H13" s="114">
        <f t="shared" si="1"/>
        <v>16561.154999999999</v>
      </c>
      <c r="I13" s="114">
        <v>27723.37</v>
      </c>
      <c r="J13" s="114">
        <v>20792.52</v>
      </c>
      <c r="K13" s="137">
        <v>2.6030732447206363E-2</v>
      </c>
      <c r="L13" s="114">
        <f t="shared" si="0"/>
        <v>20792.52</v>
      </c>
    </row>
    <row r="14" spans="1:13" ht="24" customHeight="1">
      <c r="A14" s="116" t="s">
        <v>49</v>
      </c>
      <c r="B14" s="110"/>
      <c r="C14" s="110"/>
      <c r="D14" s="110" t="s">
        <v>50</v>
      </c>
      <c r="E14" s="110"/>
      <c r="F14" s="111"/>
      <c r="G14" s="110"/>
      <c r="H14" s="110"/>
      <c r="I14" s="110"/>
      <c r="J14" s="112">
        <v>63435.360000000001</v>
      </c>
      <c r="K14" s="136">
        <v>7.9416486498616656E-2</v>
      </c>
      <c r="L14" s="112">
        <f t="shared" si="0"/>
        <v>63435.360000000001</v>
      </c>
    </row>
    <row r="15" spans="1:13" ht="24" customHeight="1">
      <c r="A15" s="117" t="s">
        <v>51</v>
      </c>
      <c r="B15" s="107" t="s">
        <v>52</v>
      </c>
      <c r="C15" s="108" t="s">
        <v>30</v>
      </c>
      <c r="D15" s="108" t="s">
        <v>53</v>
      </c>
      <c r="E15" s="109" t="s">
        <v>35</v>
      </c>
      <c r="F15" s="107">
        <v>904.23</v>
      </c>
      <c r="G15" s="114">
        <v>5.85</v>
      </c>
      <c r="H15" s="114">
        <f t="shared" si="1"/>
        <v>5289.7455</v>
      </c>
      <c r="I15" s="114">
        <v>7.34</v>
      </c>
      <c r="J15" s="114">
        <v>6637.04</v>
      </c>
      <c r="K15" s="137">
        <v>8.309094447493932E-3</v>
      </c>
      <c r="L15" s="114">
        <f t="shared" si="0"/>
        <v>6637.04</v>
      </c>
    </row>
    <row r="16" spans="1:13" ht="25.9" customHeight="1">
      <c r="A16" s="117" t="s">
        <v>54</v>
      </c>
      <c r="B16" s="107" t="s">
        <v>55</v>
      </c>
      <c r="C16" s="108" t="s">
        <v>22</v>
      </c>
      <c r="D16" s="108" t="s">
        <v>56</v>
      </c>
      <c r="E16" s="109" t="s">
        <v>35</v>
      </c>
      <c r="F16" s="107">
        <v>904</v>
      </c>
      <c r="G16" s="114">
        <v>31.47</v>
      </c>
      <c r="H16" s="114">
        <f t="shared" si="1"/>
        <v>28448.879999999997</v>
      </c>
      <c r="I16" s="114">
        <v>39.51</v>
      </c>
      <c r="J16" s="114">
        <v>35717.040000000001</v>
      </c>
      <c r="K16" s="137">
        <v>4.4715152951454062E-2</v>
      </c>
      <c r="L16" s="114">
        <f t="shared" si="0"/>
        <v>35717.040000000001</v>
      </c>
    </row>
    <row r="17" spans="1:12" ht="25.9" customHeight="1">
      <c r="A17" s="117" t="s">
        <v>57</v>
      </c>
      <c r="B17" s="107" t="s">
        <v>58</v>
      </c>
      <c r="C17" s="108" t="s">
        <v>30</v>
      </c>
      <c r="D17" s="108" t="s">
        <v>59</v>
      </c>
      <c r="E17" s="109" t="s">
        <v>35</v>
      </c>
      <c r="F17" s="107">
        <v>904</v>
      </c>
      <c r="G17" s="114">
        <v>18.579999999999998</v>
      </c>
      <c r="H17" s="114">
        <f t="shared" si="1"/>
        <v>16796.32</v>
      </c>
      <c r="I17" s="114">
        <v>23.32</v>
      </c>
      <c r="J17" s="114">
        <v>21081.279999999999</v>
      </c>
      <c r="K17" s="137">
        <v>2.639223909966866E-2</v>
      </c>
      <c r="L17" s="114">
        <f t="shared" si="0"/>
        <v>21081.279999999999</v>
      </c>
    </row>
    <row r="18" spans="1:12" ht="24" customHeight="1">
      <c r="A18" s="116" t="s">
        <v>60</v>
      </c>
      <c r="B18" s="110"/>
      <c r="C18" s="110"/>
      <c r="D18" s="110" t="s">
        <v>61</v>
      </c>
      <c r="E18" s="110"/>
      <c r="F18" s="111"/>
      <c r="G18" s="110"/>
      <c r="H18" s="110"/>
      <c r="I18" s="110"/>
      <c r="J18" s="112">
        <v>106472.69</v>
      </c>
      <c r="K18" s="136">
        <v>0.13329611352180229</v>
      </c>
      <c r="L18" s="112">
        <f t="shared" si="0"/>
        <v>106472.69</v>
      </c>
    </row>
    <row r="19" spans="1:12" ht="24" customHeight="1">
      <c r="A19" s="117" t="s">
        <v>62</v>
      </c>
      <c r="B19" s="107" t="s">
        <v>63</v>
      </c>
      <c r="C19" s="108" t="s">
        <v>30</v>
      </c>
      <c r="D19" s="108" t="s">
        <v>64</v>
      </c>
      <c r="E19" s="109" t="s">
        <v>35</v>
      </c>
      <c r="F19" s="107">
        <v>1675.5</v>
      </c>
      <c r="G19" s="114">
        <v>31.55</v>
      </c>
      <c r="H19" s="114">
        <f t="shared" si="1"/>
        <v>52862.025000000001</v>
      </c>
      <c r="I19" s="114">
        <v>39.61</v>
      </c>
      <c r="J19" s="114">
        <v>66366.55</v>
      </c>
      <c r="K19" s="137">
        <v>8.3086124553163512E-2</v>
      </c>
      <c r="L19" s="114">
        <f t="shared" si="0"/>
        <v>66366.55</v>
      </c>
    </row>
    <row r="20" spans="1:12" ht="25.9" customHeight="1">
      <c r="A20" s="117" t="s">
        <v>65</v>
      </c>
      <c r="B20" s="107" t="s">
        <v>66</v>
      </c>
      <c r="C20" s="108" t="s">
        <v>30</v>
      </c>
      <c r="D20" s="108" t="s">
        <v>67</v>
      </c>
      <c r="E20" s="109" t="s">
        <v>35</v>
      </c>
      <c r="F20" s="107">
        <v>1675.5</v>
      </c>
      <c r="G20" s="114">
        <v>4.67</v>
      </c>
      <c r="H20" s="114">
        <f t="shared" si="1"/>
        <v>7824.585</v>
      </c>
      <c r="I20" s="114">
        <v>5.86</v>
      </c>
      <c r="J20" s="114">
        <v>9818.43</v>
      </c>
      <c r="K20" s="137">
        <v>1.2291964821081061E-2</v>
      </c>
      <c r="L20" s="114">
        <f t="shared" si="0"/>
        <v>9818.43</v>
      </c>
    </row>
    <row r="21" spans="1:12" ht="52.15" customHeight="1">
      <c r="A21" s="117" t="s">
        <v>68</v>
      </c>
      <c r="B21" s="107" t="s">
        <v>69</v>
      </c>
      <c r="C21" s="108" t="s">
        <v>22</v>
      </c>
      <c r="D21" s="108" t="s">
        <v>70</v>
      </c>
      <c r="E21" s="109" t="s">
        <v>35</v>
      </c>
      <c r="F21" s="107">
        <v>323</v>
      </c>
      <c r="G21" s="114">
        <v>74.69</v>
      </c>
      <c r="H21" s="114">
        <f t="shared" si="1"/>
        <v>24124.87</v>
      </c>
      <c r="I21" s="114">
        <v>93.77</v>
      </c>
      <c r="J21" s="114">
        <v>30287.71</v>
      </c>
      <c r="K21" s="137">
        <v>3.7918024147557711E-2</v>
      </c>
      <c r="L21" s="114">
        <f t="shared" si="0"/>
        <v>30287.71</v>
      </c>
    </row>
    <row r="22" spans="1:12" ht="24" customHeight="1">
      <c r="A22" s="116" t="s">
        <v>71</v>
      </c>
      <c r="B22" s="110"/>
      <c r="C22" s="110"/>
      <c r="D22" s="110" t="s">
        <v>72</v>
      </c>
      <c r="E22" s="110"/>
      <c r="F22" s="111"/>
      <c r="G22" s="110"/>
      <c r="H22" s="110"/>
      <c r="I22" s="110"/>
      <c r="J22" s="112">
        <v>22597.82</v>
      </c>
      <c r="K22" s="136">
        <v>2.829083758534939E-2</v>
      </c>
      <c r="L22" s="112">
        <f t="shared" si="0"/>
        <v>22597.82</v>
      </c>
    </row>
    <row r="23" spans="1:12" ht="39" customHeight="1">
      <c r="A23" s="117" t="s">
        <v>73</v>
      </c>
      <c r="B23" s="107" t="s">
        <v>74</v>
      </c>
      <c r="C23" s="108" t="s">
        <v>22</v>
      </c>
      <c r="D23" s="108" t="s">
        <v>75</v>
      </c>
      <c r="E23" s="109" t="s">
        <v>35</v>
      </c>
      <c r="F23" s="107">
        <v>218.95</v>
      </c>
      <c r="G23" s="114">
        <v>82.21</v>
      </c>
      <c r="H23" s="114">
        <f t="shared" si="1"/>
        <v>17999.879499999999</v>
      </c>
      <c r="I23" s="114">
        <v>103.21</v>
      </c>
      <c r="J23" s="114">
        <v>22597.82</v>
      </c>
      <c r="K23" s="137">
        <v>2.829083758534939E-2</v>
      </c>
      <c r="L23" s="114">
        <f t="shared" si="0"/>
        <v>22597.82</v>
      </c>
    </row>
    <row r="24" spans="1:12" ht="24" customHeight="1">
      <c r="A24" s="116" t="s">
        <v>76</v>
      </c>
      <c r="B24" s="110"/>
      <c r="C24" s="110"/>
      <c r="D24" s="110" t="s">
        <v>77</v>
      </c>
      <c r="E24" s="110"/>
      <c r="F24" s="111"/>
      <c r="G24" s="110"/>
      <c r="H24" s="110"/>
      <c r="I24" s="110"/>
      <c r="J24" s="112">
        <v>57833.94</v>
      </c>
      <c r="K24" s="136">
        <v>7.2403913450980739E-2</v>
      </c>
      <c r="L24" s="112">
        <f t="shared" si="0"/>
        <v>57833.94</v>
      </c>
    </row>
    <row r="25" spans="1:12" ht="39" customHeight="1">
      <c r="A25" s="117" t="s">
        <v>78</v>
      </c>
      <c r="B25" s="107" t="s">
        <v>79</v>
      </c>
      <c r="C25" s="108" t="s">
        <v>22</v>
      </c>
      <c r="D25" s="108" t="s">
        <v>80</v>
      </c>
      <c r="E25" s="109" t="s">
        <v>81</v>
      </c>
      <c r="F25" s="107">
        <v>1320</v>
      </c>
      <c r="G25" s="114">
        <v>4.42</v>
      </c>
      <c r="H25" s="114">
        <f t="shared" si="1"/>
        <v>5834.4</v>
      </c>
      <c r="I25" s="114">
        <v>5.54</v>
      </c>
      <c r="J25" s="114">
        <v>7312.8</v>
      </c>
      <c r="K25" s="137">
        <v>9.1550971330041139E-3</v>
      </c>
      <c r="L25" s="114">
        <f t="shared" si="0"/>
        <v>7312.8</v>
      </c>
    </row>
    <row r="26" spans="1:12" ht="25.9" customHeight="1">
      <c r="A26" s="117" t="s">
        <v>82</v>
      </c>
      <c r="B26" s="107" t="s">
        <v>83</v>
      </c>
      <c r="C26" s="108" t="s">
        <v>30</v>
      </c>
      <c r="D26" s="108" t="s">
        <v>84</v>
      </c>
      <c r="E26" s="109" t="s">
        <v>40</v>
      </c>
      <c r="F26" s="107">
        <v>30</v>
      </c>
      <c r="G26" s="114">
        <v>295.45999999999998</v>
      </c>
      <c r="H26" s="114">
        <f t="shared" si="1"/>
        <v>8863.7999999999993</v>
      </c>
      <c r="I26" s="114">
        <v>370.95</v>
      </c>
      <c r="J26" s="114">
        <v>11128.5</v>
      </c>
      <c r="K26" s="137">
        <v>1.3932077787528209E-2</v>
      </c>
      <c r="L26" s="114">
        <f t="shared" si="0"/>
        <v>11128.5</v>
      </c>
    </row>
    <row r="27" spans="1:12" ht="24" customHeight="1">
      <c r="A27" s="117" t="s">
        <v>85</v>
      </c>
      <c r="B27" s="107" t="s">
        <v>86</v>
      </c>
      <c r="C27" s="108" t="s">
        <v>30</v>
      </c>
      <c r="D27" s="108" t="s">
        <v>87</v>
      </c>
      <c r="E27" s="109" t="s">
        <v>81</v>
      </c>
      <c r="F27" s="107">
        <v>152</v>
      </c>
      <c r="G27" s="114">
        <v>18.59</v>
      </c>
      <c r="H27" s="114">
        <f t="shared" si="1"/>
        <v>2825.68</v>
      </c>
      <c r="I27" s="114">
        <v>23.33</v>
      </c>
      <c r="J27" s="114">
        <v>3546.16</v>
      </c>
      <c r="K27" s="137">
        <v>4.4395360531087778E-3</v>
      </c>
      <c r="L27" s="114">
        <f t="shared" si="0"/>
        <v>3546.16</v>
      </c>
    </row>
    <row r="28" spans="1:12" ht="25.9" customHeight="1">
      <c r="A28" s="117" t="s">
        <v>88</v>
      </c>
      <c r="B28" s="107" t="s">
        <v>89</v>
      </c>
      <c r="C28" s="108" t="s">
        <v>38</v>
      </c>
      <c r="D28" s="108" t="s">
        <v>90</v>
      </c>
      <c r="E28" s="109" t="s">
        <v>40</v>
      </c>
      <c r="F28" s="107">
        <v>2</v>
      </c>
      <c r="G28" s="114">
        <v>1342.41</v>
      </c>
      <c r="H28" s="114">
        <f t="shared" si="1"/>
        <v>2684.82</v>
      </c>
      <c r="I28" s="114">
        <v>1685.39</v>
      </c>
      <c r="J28" s="114">
        <v>3370.78</v>
      </c>
      <c r="K28" s="137">
        <v>4.2199729671244402E-3</v>
      </c>
      <c r="L28" s="114">
        <f t="shared" si="0"/>
        <v>3370.78</v>
      </c>
    </row>
    <row r="29" spans="1:12" ht="24" customHeight="1">
      <c r="A29" s="117" t="s">
        <v>91</v>
      </c>
      <c r="B29" s="107" t="s">
        <v>92</v>
      </c>
      <c r="C29" s="108" t="s">
        <v>30</v>
      </c>
      <c r="D29" s="108" t="s">
        <v>93</v>
      </c>
      <c r="E29" s="109" t="s">
        <v>40</v>
      </c>
      <c r="F29" s="107">
        <v>2</v>
      </c>
      <c r="G29" s="114">
        <v>8231.36</v>
      </c>
      <c r="H29" s="114">
        <f t="shared" si="1"/>
        <v>16462.72</v>
      </c>
      <c r="I29" s="114">
        <v>10334.469999999999</v>
      </c>
      <c r="J29" s="114">
        <v>20668.939999999999</v>
      </c>
      <c r="K29" s="137">
        <v>2.5876019217841873E-2</v>
      </c>
      <c r="L29" s="114">
        <f t="shared" si="0"/>
        <v>20668.939999999999</v>
      </c>
    </row>
    <row r="30" spans="1:12" ht="25.9" customHeight="1">
      <c r="A30" s="117" t="s">
        <v>94</v>
      </c>
      <c r="B30" s="107" t="s">
        <v>95</v>
      </c>
      <c r="C30" s="108" t="s">
        <v>30</v>
      </c>
      <c r="D30" s="108" t="s">
        <v>96</v>
      </c>
      <c r="E30" s="109" t="s">
        <v>40</v>
      </c>
      <c r="F30" s="107">
        <v>2</v>
      </c>
      <c r="G30" s="114">
        <v>4702.0200000000004</v>
      </c>
      <c r="H30" s="114">
        <f t="shared" si="1"/>
        <v>9404.0400000000009</v>
      </c>
      <c r="I30" s="114">
        <v>5903.38</v>
      </c>
      <c r="J30" s="114">
        <v>11806.76</v>
      </c>
      <c r="K30" s="137">
        <v>1.4781210292373325E-2</v>
      </c>
      <c r="L30" s="114">
        <f t="shared" si="0"/>
        <v>11806.76</v>
      </c>
    </row>
    <row r="31" spans="1:12" ht="24" customHeight="1">
      <c r="A31" s="116" t="s">
        <v>97</v>
      </c>
      <c r="B31" s="110"/>
      <c r="C31" s="110"/>
      <c r="D31" s="110" t="s">
        <v>98</v>
      </c>
      <c r="E31" s="110"/>
      <c r="F31" s="111"/>
      <c r="G31" s="110"/>
      <c r="H31" s="110"/>
      <c r="I31" s="110"/>
      <c r="J31" s="112">
        <v>138661.43</v>
      </c>
      <c r="K31" s="136">
        <v>0.17359408984947636</v>
      </c>
      <c r="L31" s="112">
        <f t="shared" si="0"/>
        <v>138661.43</v>
      </c>
    </row>
    <row r="32" spans="1:12" ht="39" customHeight="1">
      <c r="A32" s="117" t="s">
        <v>99</v>
      </c>
      <c r="B32" s="107" t="s">
        <v>100</v>
      </c>
      <c r="C32" s="108" t="s">
        <v>22</v>
      </c>
      <c r="D32" s="108" t="s">
        <v>101</v>
      </c>
      <c r="E32" s="109" t="s">
        <v>40</v>
      </c>
      <c r="F32" s="107">
        <v>3</v>
      </c>
      <c r="G32" s="114">
        <v>11823.74</v>
      </c>
      <c r="H32" s="114">
        <f t="shared" si="1"/>
        <v>35471.22</v>
      </c>
      <c r="I32" s="114">
        <v>14844.7</v>
      </c>
      <c r="J32" s="114">
        <v>44534.1</v>
      </c>
      <c r="K32" s="137">
        <v>5.5753474897565707E-2</v>
      </c>
      <c r="L32" s="114">
        <f t="shared" si="0"/>
        <v>44534.1</v>
      </c>
    </row>
    <row r="33" spans="1:12" ht="24" customHeight="1">
      <c r="A33" s="117" t="s">
        <v>102</v>
      </c>
      <c r="B33" s="107" t="s">
        <v>103</v>
      </c>
      <c r="C33" s="108" t="s">
        <v>30</v>
      </c>
      <c r="D33" s="108" t="s">
        <v>104</v>
      </c>
      <c r="E33" s="109" t="s">
        <v>81</v>
      </c>
      <c r="F33" s="107">
        <v>34.520000000000003</v>
      </c>
      <c r="G33" s="114">
        <v>243.04</v>
      </c>
      <c r="H33" s="114">
        <f t="shared" si="1"/>
        <v>8389.7407999999996</v>
      </c>
      <c r="I33" s="114">
        <v>305.13</v>
      </c>
      <c r="J33" s="114">
        <v>10533.08</v>
      </c>
      <c r="K33" s="137">
        <v>1.3186654976165486E-2</v>
      </c>
      <c r="L33" s="114">
        <f t="shared" si="0"/>
        <v>10533.08</v>
      </c>
    </row>
    <row r="34" spans="1:12" ht="39" customHeight="1">
      <c r="A34" s="117" t="s">
        <v>105</v>
      </c>
      <c r="B34" s="107" t="s">
        <v>106</v>
      </c>
      <c r="C34" s="108" t="s">
        <v>22</v>
      </c>
      <c r="D34" s="108" t="s">
        <v>107</v>
      </c>
      <c r="E34" s="109" t="s">
        <v>40</v>
      </c>
      <c r="F34" s="107">
        <v>4</v>
      </c>
      <c r="G34" s="114">
        <v>10243.76</v>
      </c>
      <c r="H34" s="114">
        <f t="shared" si="1"/>
        <v>40975.040000000001</v>
      </c>
      <c r="I34" s="114">
        <v>12861.04</v>
      </c>
      <c r="J34" s="114">
        <v>51444.160000000003</v>
      </c>
      <c r="K34" s="137">
        <v>6.440437065498919E-2</v>
      </c>
      <c r="L34" s="114">
        <f t="shared" si="0"/>
        <v>51444.160000000003</v>
      </c>
    </row>
    <row r="35" spans="1:12" ht="39" customHeight="1">
      <c r="A35" s="117" t="s">
        <v>108</v>
      </c>
      <c r="B35" s="107" t="s">
        <v>109</v>
      </c>
      <c r="C35" s="108" t="s">
        <v>22</v>
      </c>
      <c r="D35" s="108" t="s">
        <v>110</v>
      </c>
      <c r="E35" s="109" t="s">
        <v>40</v>
      </c>
      <c r="F35" s="107">
        <v>3</v>
      </c>
      <c r="G35" s="114">
        <v>5059.92</v>
      </c>
      <c r="H35" s="114">
        <f t="shared" si="1"/>
        <v>15179.76</v>
      </c>
      <c r="I35" s="114">
        <v>6352.72</v>
      </c>
      <c r="J35" s="114">
        <v>19058.16</v>
      </c>
      <c r="K35" s="137">
        <v>2.3859439062511444E-2</v>
      </c>
      <c r="L35" s="114">
        <f t="shared" si="0"/>
        <v>19058.16</v>
      </c>
    </row>
    <row r="36" spans="1:12" ht="39" customHeight="1">
      <c r="A36" s="117" t="s">
        <v>111</v>
      </c>
      <c r="B36" s="107" t="s">
        <v>112</v>
      </c>
      <c r="C36" s="108" t="s">
        <v>22</v>
      </c>
      <c r="D36" s="108" t="s">
        <v>113</v>
      </c>
      <c r="E36" s="109" t="s">
        <v>81</v>
      </c>
      <c r="F36" s="107">
        <v>495.6</v>
      </c>
      <c r="G36" s="114">
        <v>6.81</v>
      </c>
      <c r="H36" s="114">
        <f t="shared" si="1"/>
        <v>3375.0360000000001</v>
      </c>
      <c r="I36" s="114">
        <v>8.5399999999999991</v>
      </c>
      <c r="J36" s="114">
        <v>4232.42</v>
      </c>
      <c r="K36" s="137">
        <v>5.2986839798256852E-3</v>
      </c>
      <c r="L36" s="114">
        <f t="shared" si="0"/>
        <v>4232.42</v>
      </c>
    </row>
    <row r="37" spans="1:12" ht="25.9" customHeight="1">
      <c r="A37" s="117" t="s">
        <v>114</v>
      </c>
      <c r="B37" s="107" t="s">
        <v>115</v>
      </c>
      <c r="C37" s="108" t="s">
        <v>30</v>
      </c>
      <c r="D37" s="108" t="s">
        <v>116</v>
      </c>
      <c r="E37" s="109" t="s">
        <v>81</v>
      </c>
      <c r="F37" s="107">
        <v>410</v>
      </c>
      <c r="G37" s="114">
        <v>16.25</v>
      </c>
      <c r="H37" s="114">
        <f t="shared" si="1"/>
        <v>6662.5</v>
      </c>
      <c r="I37" s="114">
        <v>20.399999999999999</v>
      </c>
      <c r="J37" s="114">
        <v>8364</v>
      </c>
      <c r="K37" s="137">
        <v>1.0471123566957445E-2</v>
      </c>
      <c r="L37" s="114">
        <f t="shared" si="0"/>
        <v>8364</v>
      </c>
    </row>
    <row r="38" spans="1:12" ht="25.9" customHeight="1">
      <c r="A38" s="117" t="s">
        <v>117</v>
      </c>
      <c r="B38" s="107" t="s">
        <v>118</v>
      </c>
      <c r="C38" s="108" t="s">
        <v>30</v>
      </c>
      <c r="D38" s="108" t="s">
        <v>119</v>
      </c>
      <c r="E38" s="109" t="s">
        <v>40</v>
      </c>
      <c r="F38" s="107">
        <v>3</v>
      </c>
      <c r="G38" s="114">
        <v>131.56</v>
      </c>
      <c r="H38" s="114">
        <f t="shared" si="1"/>
        <v>394.68</v>
      </c>
      <c r="I38" s="114">
        <v>165.17</v>
      </c>
      <c r="J38" s="114">
        <v>495.51</v>
      </c>
      <c r="K38" s="137">
        <v>6.2034271146139215E-4</v>
      </c>
      <c r="L38" s="114">
        <f t="shared" si="0"/>
        <v>495.51</v>
      </c>
    </row>
    <row r="39" spans="1:12" ht="24" customHeight="1">
      <c r="A39" s="116" t="s">
        <v>120</v>
      </c>
      <c r="B39" s="110"/>
      <c r="C39" s="110"/>
      <c r="D39" s="110" t="s">
        <v>121</v>
      </c>
      <c r="E39" s="110"/>
      <c r="F39" s="111"/>
      <c r="G39" s="110"/>
      <c r="H39" s="110"/>
      <c r="I39" s="110"/>
      <c r="J39" s="112">
        <v>285162.06</v>
      </c>
      <c r="K39" s="136">
        <v>0.35700229159112068</v>
      </c>
      <c r="L39" s="112">
        <f t="shared" si="0"/>
        <v>285162.06</v>
      </c>
    </row>
    <row r="40" spans="1:12" ht="25.9" customHeight="1">
      <c r="A40" s="117" t="s">
        <v>122</v>
      </c>
      <c r="B40" s="107" t="s">
        <v>123</v>
      </c>
      <c r="C40" s="108" t="s">
        <v>30</v>
      </c>
      <c r="D40" s="108" t="s">
        <v>124</v>
      </c>
      <c r="E40" s="109" t="s">
        <v>40</v>
      </c>
      <c r="F40" s="107">
        <v>1</v>
      </c>
      <c r="G40" s="114">
        <v>82598.91</v>
      </c>
      <c r="H40" s="114">
        <f t="shared" si="1"/>
        <v>82598.91</v>
      </c>
      <c r="I40" s="114">
        <v>103702.93</v>
      </c>
      <c r="J40" s="114">
        <v>103702.93</v>
      </c>
      <c r="K40" s="137">
        <v>0.12982857416135082</v>
      </c>
      <c r="L40" s="114">
        <f t="shared" si="0"/>
        <v>103702.93</v>
      </c>
    </row>
    <row r="41" spans="1:12" ht="25.9" customHeight="1">
      <c r="A41" s="117" t="s">
        <v>125</v>
      </c>
      <c r="B41" s="107" t="s">
        <v>126</v>
      </c>
      <c r="C41" s="108" t="s">
        <v>30</v>
      </c>
      <c r="D41" s="108" t="s">
        <v>127</v>
      </c>
      <c r="E41" s="109" t="s">
        <v>40</v>
      </c>
      <c r="F41" s="107">
        <v>1</v>
      </c>
      <c r="G41" s="114">
        <v>54377.77</v>
      </c>
      <c r="H41" s="114">
        <f t="shared" si="1"/>
        <v>54377.77</v>
      </c>
      <c r="I41" s="114">
        <v>68271.289999999994</v>
      </c>
      <c r="J41" s="114">
        <v>68271.289999999994</v>
      </c>
      <c r="K41" s="137">
        <v>8.5470721385172907E-2</v>
      </c>
      <c r="L41" s="114">
        <f t="shared" si="0"/>
        <v>68271.289999999994</v>
      </c>
    </row>
    <row r="42" spans="1:12" ht="25.9" customHeight="1">
      <c r="A42" s="117" t="s">
        <v>128</v>
      </c>
      <c r="B42" s="107" t="s">
        <v>129</v>
      </c>
      <c r="C42" s="108" t="s">
        <v>30</v>
      </c>
      <c r="D42" s="108" t="s">
        <v>130</v>
      </c>
      <c r="E42" s="109" t="s">
        <v>40</v>
      </c>
      <c r="F42" s="107">
        <v>2</v>
      </c>
      <c r="G42" s="114">
        <v>45076.800000000003</v>
      </c>
      <c r="H42" s="114">
        <f t="shared" si="1"/>
        <v>90153.600000000006</v>
      </c>
      <c r="I42" s="114">
        <v>56593.919999999998</v>
      </c>
      <c r="J42" s="114">
        <v>113187.84</v>
      </c>
      <c r="K42" s="137">
        <v>0.14170299604459691</v>
      </c>
      <c r="L42" s="114">
        <f t="shared" si="0"/>
        <v>113187.84</v>
      </c>
    </row>
    <row r="43" spans="1:12" ht="25.9" customHeight="1">
      <c r="A43" s="116" t="s">
        <v>131</v>
      </c>
      <c r="B43" s="110"/>
      <c r="C43" s="110"/>
      <c r="D43" s="110" t="s">
        <v>132</v>
      </c>
      <c r="E43" s="110"/>
      <c r="F43" s="111"/>
      <c r="G43" s="110"/>
      <c r="H43" s="110"/>
      <c r="I43" s="110"/>
      <c r="J43" s="112">
        <v>25297.75</v>
      </c>
      <c r="K43" s="136">
        <v>3.1670954832137457E-2</v>
      </c>
      <c r="L43" s="112">
        <f t="shared" si="0"/>
        <v>25297.75</v>
      </c>
    </row>
    <row r="44" spans="1:12" ht="24" customHeight="1">
      <c r="A44" s="117" t="s">
        <v>133</v>
      </c>
      <c r="B44" s="107" t="s">
        <v>134</v>
      </c>
      <c r="C44" s="108" t="s">
        <v>30</v>
      </c>
      <c r="D44" s="108" t="s">
        <v>135</v>
      </c>
      <c r="E44" s="109" t="s">
        <v>35</v>
      </c>
      <c r="F44" s="107">
        <v>247.29</v>
      </c>
      <c r="G44" s="114">
        <v>5.34</v>
      </c>
      <c r="H44" s="114">
        <f t="shared" si="1"/>
        <v>1320.5285999999999</v>
      </c>
      <c r="I44" s="114">
        <v>6.7</v>
      </c>
      <c r="J44" s="114">
        <v>1656.84</v>
      </c>
      <c r="K44" s="137">
        <v>2.0742439467572663E-3</v>
      </c>
      <c r="L44" s="114">
        <f t="shared" si="0"/>
        <v>1656.84</v>
      </c>
    </row>
    <row r="45" spans="1:12" ht="52.15" customHeight="1">
      <c r="A45" s="117" t="s">
        <v>136</v>
      </c>
      <c r="B45" s="107" t="s">
        <v>137</v>
      </c>
      <c r="C45" s="108" t="s">
        <v>22</v>
      </c>
      <c r="D45" s="108" t="s">
        <v>138</v>
      </c>
      <c r="E45" s="109" t="s">
        <v>35</v>
      </c>
      <c r="F45" s="107">
        <v>247.29</v>
      </c>
      <c r="G45" s="114">
        <v>25.01</v>
      </c>
      <c r="H45" s="114">
        <f t="shared" si="1"/>
        <v>6184.7228999999998</v>
      </c>
      <c r="I45" s="114">
        <v>31.4</v>
      </c>
      <c r="J45" s="114">
        <v>7764.9</v>
      </c>
      <c r="K45" s="137">
        <v>9.7210936615337012E-3</v>
      </c>
      <c r="L45" s="114">
        <f t="shared" si="0"/>
        <v>7764.9</v>
      </c>
    </row>
    <row r="46" spans="1:12" ht="52.15" customHeight="1">
      <c r="A46" s="117" t="s">
        <v>139</v>
      </c>
      <c r="B46" s="107" t="s">
        <v>140</v>
      </c>
      <c r="C46" s="108" t="s">
        <v>22</v>
      </c>
      <c r="D46" s="108" t="s">
        <v>141</v>
      </c>
      <c r="E46" s="109" t="s">
        <v>35</v>
      </c>
      <c r="F46" s="107">
        <v>247.29</v>
      </c>
      <c r="G46" s="114">
        <v>51.14</v>
      </c>
      <c r="H46" s="114">
        <f t="shared" si="1"/>
        <v>12646.410599999999</v>
      </c>
      <c r="I46" s="114">
        <v>64.2</v>
      </c>
      <c r="J46" s="114">
        <v>15876.01</v>
      </c>
      <c r="K46" s="137">
        <v>1.9875617223846495E-2</v>
      </c>
      <c r="L46" s="114">
        <f t="shared" si="0"/>
        <v>15876.01</v>
      </c>
    </row>
    <row r="47" spans="1:12" ht="24" customHeight="1">
      <c r="A47" s="116" t="s">
        <v>142</v>
      </c>
      <c r="B47" s="110"/>
      <c r="C47" s="110"/>
      <c r="D47" s="110" t="s">
        <v>143</v>
      </c>
      <c r="E47" s="110"/>
      <c r="F47" s="111"/>
      <c r="G47" s="110"/>
      <c r="H47" s="110"/>
      <c r="I47" s="110"/>
      <c r="J47" s="112">
        <v>17468.150000000001</v>
      </c>
      <c r="K47" s="136">
        <v>2.1868861446215651E-2</v>
      </c>
      <c r="L47" s="112">
        <f t="shared" si="0"/>
        <v>17468.150000000001</v>
      </c>
    </row>
    <row r="48" spans="1:12" ht="25.9" customHeight="1">
      <c r="A48" s="117" t="s">
        <v>144</v>
      </c>
      <c r="B48" s="107" t="s">
        <v>145</v>
      </c>
      <c r="C48" s="108" t="s">
        <v>22</v>
      </c>
      <c r="D48" s="108" t="s">
        <v>146</v>
      </c>
      <c r="E48" s="109" t="s">
        <v>35</v>
      </c>
      <c r="F48" s="107">
        <v>38.200000000000003</v>
      </c>
      <c r="G48" s="114">
        <v>10.08</v>
      </c>
      <c r="H48" s="114">
        <f t="shared" si="1"/>
        <v>385.05600000000004</v>
      </c>
      <c r="I48" s="114">
        <v>12.65</v>
      </c>
      <c r="J48" s="114">
        <v>483.23</v>
      </c>
      <c r="K48" s="137">
        <v>6.0496903888819303E-4</v>
      </c>
      <c r="L48" s="114">
        <f t="shared" si="0"/>
        <v>483.23</v>
      </c>
    </row>
    <row r="49" spans="1:15" ht="52.15" customHeight="1">
      <c r="A49" s="117" t="s">
        <v>147</v>
      </c>
      <c r="B49" s="107" t="s">
        <v>137</v>
      </c>
      <c r="C49" s="108" t="s">
        <v>22</v>
      </c>
      <c r="D49" s="108" t="s">
        <v>138</v>
      </c>
      <c r="E49" s="109" t="s">
        <v>35</v>
      </c>
      <c r="F49" s="107">
        <v>38.200000000000003</v>
      </c>
      <c r="G49" s="114">
        <v>25.01</v>
      </c>
      <c r="H49" s="114">
        <f t="shared" si="1"/>
        <v>955.38200000000018</v>
      </c>
      <c r="I49" s="114">
        <v>31.4</v>
      </c>
      <c r="J49" s="114">
        <v>1199.48</v>
      </c>
      <c r="K49" s="137">
        <v>1.5016622783469772E-3</v>
      </c>
      <c r="L49" s="114">
        <f t="shared" si="0"/>
        <v>1199.48</v>
      </c>
    </row>
    <row r="50" spans="1:15" ht="52.15" customHeight="1">
      <c r="A50" s="117" t="s">
        <v>148</v>
      </c>
      <c r="B50" s="107" t="s">
        <v>140</v>
      </c>
      <c r="C50" s="108" t="s">
        <v>22</v>
      </c>
      <c r="D50" s="108" t="s">
        <v>141</v>
      </c>
      <c r="E50" s="109" t="s">
        <v>35</v>
      </c>
      <c r="F50" s="107">
        <v>38.200000000000003</v>
      </c>
      <c r="G50" s="114">
        <v>51.14</v>
      </c>
      <c r="H50" s="114">
        <f t="shared" si="1"/>
        <v>1953.5480000000002</v>
      </c>
      <c r="I50" s="114">
        <v>64.2</v>
      </c>
      <c r="J50" s="114">
        <v>2452.44</v>
      </c>
      <c r="K50" s="137">
        <v>3.0702776519068767E-3</v>
      </c>
      <c r="L50" s="114">
        <f t="shared" si="0"/>
        <v>2452.44</v>
      </c>
    </row>
    <row r="51" spans="1:15" ht="24" customHeight="1">
      <c r="A51" s="117" t="s">
        <v>149</v>
      </c>
      <c r="B51" s="107" t="s">
        <v>150</v>
      </c>
      <c r="C51" s="108" t="s">
        <v>30</v>
      </c>
      <c r="D51" s="108" t="s">
        <v>151</v>
      </c>
      <c r="E51" s="109" t="s">
        <v>40</v>
      </c>
      <c r="F51" s="107">
        <v>10</v>
      </c>
      <c r="G51" s="114">
        <v>1061.97</v>
      </c>
      <c r="H51" s="114">
        <f t="shared" si="1"/>
        <v>10619.7</v>
      </c>
      <c r="I51" s="114">
        <v>1333.3</v>
      </c>
      <c r="J51" s="114">
        <v>13333</v>
      </c>
      <c r="K51" s="137">
        <v>1.6691952477073602E-2</v>
      </c>
      <c r="L51" s="114">
        <f t="shared" si="0"/>
        <v>13333</v>
      </c>
    </row>
    <row r="52" spans="1:15" ht="24" customHeight="1">
      <c r="A52" s="116" t="s">
        <v>152</v>
      </c>
      <c r="B52" s="110"/>
      <c r="C52" s="110"/>
      <c r="D52" s="110" t="s">
        <v>153</v>
      </c>
      <c r="E52" s="110"/>
      <c r="F52" s="111"/>
      <c r="G52" s="110"/>
      <c r="H52" s="110"/>
      <c r="I52" s="110"/>
      <c r="J52" s="112">
        <v>23794.9</v>
      </c>
      <c r="K52" s="136">
        <v>2.9789495237134832E-2</v>
      </c>
      <c r="L52" s="112">
        <f t="shared" si="0"/>
        <v>23794.9</v>
      </c>
    </row>
    <row r="53" spans="1:15" ht="24" customHeight="1">
      <c r="A53" s="117" t="s">
        <v>154</v>
      </c>
      <c r="B53" s="107" t="s">
        <v>155</v>
      </c>
      <c r="C53" s="108" t="s">
        <v>30</v>
      </c>
      <c r="D53" s="108" t="s">
        <v>156</v>
      </c>
      <c r="E53" s="109" t="s">
        <v>81</v>
      </c>
      <c r="F53" s="107">
        <v>67.73</v>
      </c>
      <c r="G53" s="114">
        <v>279.83</v>
      </c>
      <c r="H53" s="114">
        <f t="shared" si="1"/>
        <v>18952.885900000001</v>
      </c>
      <c r="I53" s="114">
        <v>351.32</v>
      </c>
      <c r="J53" s="114">
        <v>23794.9</v>
      </c>
      <c r="K53" s="137">
        <v>2.9789495237134832E-2</v>
      </c>
      <c r="L53" s="114">
        <f t="shared" si="0"/>
        <v>23794.9</v>
      </c>
    </row>
    <row r="54" spans="1:15" ht="24" customHeight="1">
      <c r="A54" s="116" t="s">
        <v>591</v>
      </c>
      <c r="B54" s="110"/>
      <c r="C54" s="110"/>
      <c r="D54" s="110" t="s">
        <v>592</v>
      </c>
      <c r="E54" s="110"/>
      <c r="F54" s="111"/>
      <c r="G54" s="110"/>
      <c r="H54" s="110"/>
      <c r="I54" s="110"/>
      <c r="J54" s="112">
        <v>8522.24</v>
      </c>
      <c r="K54" s="136">
        <v>1.0669228611581471E-2</v>
      </c>
      <c r="L54" s="112">
        <f t="shared" si="0"/>
        <v>8522.24</v>
      </c>
    </row>
    <row r="55" spans="1:15" ht="24" customHeight="1">
      <c r="A55" s="117" t="s">
        <v>593</v>
      </c>
      <c r="B55" s="107" t="s">
        <v>594</v>
      </c>
      <c r="C55" s="108" t="s">
        <v>30</v>
      </c>
      <c r="D55" s="108" t="s">
        <v>595</v>
      </c>
      <c r="E55" s="109" t="s">
        <v>40</v>
      </c>
      <c r="F55" s="107">
        <v>1</v>
      </c>
      <c r="G55" s="114">
        <v>3890.58</v>
      </c>
      <c r="H55" s="114">
        <f t="shared" si="1"/>
        <v>3890.58</v>
      </c>
      <c r="I55" s="114">
        <v>4884.62</v>
      </c>
      <c r="J55" s="114">
        <v>4884.62</v>
      </c>
      <c r="K55" s="137">
        <v>6.1151912479234429E-3</v>
      </c>
      <c r="L55" s="114">
        <f t="shared" si="0"/>
        <v>4884.62</v>
      </c>
    </row>
    <row r="56" spans="1:15" ht="25.9" customHeight="1" thickBot="1">
      <c r="A56" s="118" t="s">
        <v>596</v>
      </c>
      <c r="B56" s="119" t="s">
        <v>597</v>
      </c>
      <c r="C56" s="120" t="s">
        <v>30</v>
      </c>
      <c r="D56" s="120" t="s">
        <v>598</v>
      </c>
      <c r="E56" s="121" t="s">
        <v>599</v>
      </c>
      <c r="F56" s="119">
        <v>14</v>
      </c>
      <c r="G56" s="122">
        <v>206.96</v>
      </c>
      <c r="H56" s="114">
        <f t="shared" si="1"/>
        <v>2897.44</v>
      </c>
      <c r="I56" s="122">
        <v>259.83</v>
      </c>
      <c r="J56" s="122">
        <v>3637.62</v>
      </c>
      <c r="K56" s="138">
        <v>4.5540373636580277E-3</v>
      </c>
      <c r="L56" s="114">
        <f t="shared" si="0"/>
        <v>3637.62</v>
      </c>
    </row>
    <row r="57" spans="1:15" ht="15" thickBot="1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139"/>
    </row>
    <row r="58" spans="1:15" ht="15" thickBot="1">
      <c r="A58" s="238"/>
      <c r="B58" s="238"/>
      <c r="C58" s="238"/>
      <c r="D58" s="31"/>
      <c r="E58" s="21"/>
      <c r="F58" s="239" t="s">
        <v>157</v>
      </c>
      <c r="G58" s="240"/>
      <c r="H58" s="123"/>
      <c r="I58" s="229">
        <v>636253.56000000006</v>
      </c>
      <c r="J58" s="230"/>
      <c r="K58" s="230"/>
      <c r="L58" s="140"/>
    </row>
    <row r="59" spans="1:15" ht="15" thickBot="1">
      <c r="A59" s="238"/>
      <c r="B59" s="238"/>
      <c r="C59" s="238"/>
      <c r="D59" s="31"/>
      <c r="E59" s="21"/>
      <c r="F59" s="239" t="s">
        <v>158</v>
      </c>
      <c r="G59" s="240"/>
      <c r="H59" s="123"/>
      <c r="I59" s="229">
        <v>162514.59</v>
      </c>
      <c r="J59" s="230"/>
      <c r="K59" s="230"/>
      <c r="L59" s="140"/>
    </row>
    <row r="60" spans="1:15" ht="15" thickBot="1">
      <c r="A60" s="238"/>
      <c r="B60" s="238"/>
      <c r="C60" s="238"/>
      <c r="D60" s="31"/>
      <c r="E60" s="21"/>
      <c r="F60" s="239" t="s">
        <v>159</v>
      </c>
      <c r="G60" s="240"/>
      <c r="H60" s="123"/>
      <c r="I60" s="229">
        <v>798768.15</v>
      </c>
      <c r="J60" s="230"/>
      <c r="K60" s="230"/>
      <c r="L60" s="140">
        <f>I60-(I60*L4)</f>
        <v>798768.15</v>
      </c>
    </row>
    <row r="61" spans="1:15" ht="60" customHeight="1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</row>
    <row r="62" spans="1:15" ht="70.150000000000006" customHeight="1">
      <c r="A62" s="231"/>
      <c r="B62" s="232"/>
      <c r="C62" s="232"/>
      <c r="D62" s="232"/>
      <c r="E62" s="232"/>
      <c r="F62" s="232"/>
      <c r="G62" s="232"/>
      <c r="H62" s="232"/>
      <c r="I62" s="232"/>
      <c r="J62" s="232"/>
      <c r="K62" s="232"/>
      <c r="O62">
        <v>798768.15</v>
      </c>
    </row>
  </sheetData>
  <mergeCells count="16">
    <mergeCell ref="I60:K60"/>
    <mergeCell ref="A62:K62"/>
    <mergeCell ref="E1:F1"/>
    <mergeCell ref="J1:K1"/>
    <mergeCell ref="E2:F2"/>
    <mergeCell ref="G2:I2"/>
    <mergeCell ref="J2:K2"/>
    <mergeCell ref="A3:K3"/>
    <mergeCell ref="A60:C60"/>
    <mergeCell ref="F60:G60"/>
    <mergeCell ref="A58:C58"/>
    <mergeCell ref="F58:G58"/>
    <mergeCell ref="A59:C59"/>
    <mergeCell ref="F59:G59"/>
    <mergeCell ref="I58:K58"/>
    <mergeCell ref="I59:K59"/>
  </mergeCells>
  <pageMargins left="0.51181102362204722" right="0.51181102362204722" top="0.98425196850393704" bottom="0.98425196850393704" header="0.51181102362204722" footer="0.51181102362204722"/>
  <pageSetup paperSize="9" scale="75" fitToHeight="0" orientation="landscape" r:id="rId1"/>
  <headerFooter>
    <oddHeader xml:space="preserve">&amp;L </oddHeader>
    <oddFooter xml:space="preserve">&amp;L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1"/>
  <sheetViews>
    <sheetView workbookViewId="0">
      <selection sqref="A1:J409"/>
    </sheetView>
  </sheetViews>
  <sheetFormatPr defaultRowHeight="14.25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8" width="12" bestFit="1" customWidth="1"/>
    <col min="9" max="9" width="13" bestFit="1" customWidth="1"/>
    <col min="10" max="10" width="14" bestFit="1" customWidth="1"/>
  </cols>
  <sheetData>
    <row r="1" spans="1:10" ht="15">
      <c r="A1" s="1"/>
      <c r="B1" s="1"/>
      <c r="C1" s="247" t="s">
        <v>0</v>
      </c>
      <c r="D1" s="247"/>
      <c r="E1" s="247" t="s">
        <v>1</v>
      </c>
      <c r="F1" s="247"/>
      <c r="G1" s="247" t="s">
        <v>2</v>
      </c>
      <c r="H1" s="247"/>
      <c r="I1" s="247" t="s">
        <v>3</v>
      </c>
      <c r="J1" s="247"/>
    </row>
    <row r="2" spans="1:10" ht="79.900000000000006" customHeight="1">
      <c r="A2" s="2"/>
      <c r="B2" s="2"/>
      <c r="C2" s="218" t="s">
        <v>4</v>
      </c>
      <c r="D2" s="218"/>
      <c r="E2" s="218"/>
      <c r="F2" s="218"/>
      <c r="G2" s="218" t="s">
        <v>5</v>
      </c>
      <c r="H2" s="218"/>
      <c r="I2" s="218" t="s">
        <v>6</v>
      </c>
      <c r="J2" s="218"/>
    </row>
    <row r="3" spans="1:10" ht="15">
      <c r="A3" s="248" t="s">
        <v>160</v>
      </c>
      <c r="B3" s="232"/>
      <c r="C3" s="232"/>
      <c r="D3" s="232"/>
      <c r="E3" s="232"/>
      <c r="F3" s="232"/>
      <c r="G3" s="232"/>
      <c r="H3" s="232"/>
      <c r="I3" s="232"/>
      <c r="J3" s="232"/>
    </row>
    <row r="4" spans="1:10" ht="24" customHeight="1">
      <c r="A4" s="3" t="s">
        <v>18</v>
      </c>
      <c r="B4" s="3"/>
      <c r="C4" s="3"/>
      <c r="D4" s="3" t="s">
        <v>19</v>
      </c>
      <c r="E4" s="3"/>
      <c r="F4" s="246"/>
      <c r="G4" s="246"/>
      <c r="H4" s="4"/>
      <c r="I4" s="3"/>
      <c r="J4" s="5">
        <v>20979.119999999999</v>
      </c>
    </row>
    <row r="5" spans="1:10" ht="18" customHeight="1">
      <c r="A5" s="6" t="s">
        <v>20</v>
      </c>
      <c r="B5" s="7" t="s">
        <v>9</v>
      </c>
      <c r="C5" s="6" t="s">
        <v>10</v>
      </c>
      <c r="D5" s="6" t="s">
        <v>11</v>
      </c>
      <c r="E5" s="245" t="s">
        <v>161</v>
      </c>
      <c r="F5" s="245"/>
      <c r="G5" s="8" t="s">
        <v>12</v>
      </c>
      <c r="H5" s="7" t="s">
        <v>13</v>
      </c>
      <c r="I5" s="7" t="s">
        <v>14</v>
      </c>
      <c r="J5" s="7" t="s">
        <v>16</v>
      </c>
    </row>
    <row r="6" spans="1:10" ht="78" customHeight="1">
      <c r="A6" s="9" t="s">
        <v>162</v>
      </c>
      <c r="B6" s="10" t="s">
        <v>21</v>
      </c>
      <c r="C6" s="9" t="s">
        <v>22</v>
      </c>
      <c r="D6" s="9" t="s">
        <v>23</v>
      </c>
      <c r="E6" s="241" t="s">
        <v>163</v>
      </c>
      <c r="F6" s="241"/>
      <c r="G6" s="11" t="s">
        <v>24</v>
      </c>
      <c r="H6" s="12">
        <v>1</v>
      </c>
      <c r="I6" s="13">
        <v>1626.64</v>
      </c>
      <c r="J6" s="13">
        <v>1626.64</v>
      </c>
    </row>
    <row r="7" spans="1:10" ht="25.9" customHeight="1">
      <c r="A7" s="14" t="s">
        <v>164</v>
      </c>
      <c r="B7" s="15" t="s">
        <v>165</v>
      </c>
      <c r="C7" s="14" t="s">
        <v>22</v>
      </c>
      <c r="D7" s="14" t="s">
        <v>166</v>
      </c>
      <c r="E7" s="242" t="s">
        <v>167</v>
      </c>
      <c r="F7" s="242"/>
      <c r="G7" s="16" t="s">
        <v>40</v>
      </c>
      <c r="H7" s="17">
        <v>0.4</v>
      </c>
      <c r="I7" s="18">
        <v>16.11</v>
      </c>
      <c r="J7" s="18">
        <v>6.44</v>
      </c>
    </row>
    <row r="8" spans="1:10" ht="25.9" customHeight="1">
      <c r="A8" s="14" t="s">
        <v>164</v>
      </c>
      <c r="B8" s="15" t="s">
        <v>168</v>
      </c>
      <c r="C8" s="14" t="s">
        <v>22</v>
      </c>
      <c r="D8" s="14" t="s">
        <v>169</v>
      </c>
      <c r="E8" s="242" t="s">
        <v>167</v>
      </c>
      <c r="F8" s="242"/>
      <c r="G8" s="16" t="s">
        <v>40</v>
      </c>
      <c r="H8" s="17">
        <v>0.4</v>
      </c>
      <c r="I8" s="18">
        <v>194.08</v>
      </c>
      <c r="J8" s="18">
        <v>77.63</v>
      </c>
    </row>
    <row r="9" spans="1:10" ht="25.9" customHeight="1">
      <c r="A9" s="14" t="s">
        <v>164</v>
      </c>
      <c r="B9" s="15" t="s">
        <v>170</v>
      </c>
      <c r="C9" s="14" t="s">
        <v>22</v>
      </c>
      <c r="D9" s="14" t="s">
        <v>171</v>
      </c>
      <c r="E9" s="242" t="s">
        <v>167</v>
      </c>
      <c r="F9" s="242"/>
      <c r="G9" s="16" t="s">
        <v>40</v>
      </c>
      <c r="H9" s="17">
        <v>0.1</v>
      </c>
      <c r="I9" s="18">
        <v>87.87</v>
      </c>
      <c r="J9" s="18">
        <v>8.7799999999999994</v>
      </c>
    </row>
    <row r="10" spans="1:10" ht="25.9" customHeight="1">
      <c r="A10" s="14" t="s">
        <v>164</v>
      </c>
      <c r="B10" s="15" t="s">
        <v>172</v>
      </c>
      <c r="C10" s="14" t="s">
        <v>22</v>
      </c>
      <c r="D10" s="14" t="s">
        <v>173</v>
      </c>
      <c r="E10" s="242" t="s">
        <v>167</v>
      </c>
      <c r="F10" s="242"/>
      <c r="G10" s="16" t="s">
        <v>40</v>
      </c>
      <c r="H10" s="17">
        <v>0.1</v>
      </c>
      <c r="I10" s="18">
        <v>337.91</v>
      </c>
      <c r="J10" s="18">
        <v>33.79</v>
      </c>
    </row>
    <row r="11" spans="1:10" ht="52.15" customHeight="1">
      <c r="A11" s="14" t="s">
        <v>164</v>
      </c>
      <c r="B11" s="15" t="s">
        <v>174</v>
      </c>
      <c r="C11" s="14" t="s">
        <v>22</v>
      </c>
      <c r="D11" s="14" t="s">
        <v>175</v>
      </c>
      <c r="E11" s="242" t="s">
        <v>176</v>
      </c>
      <c r="F11" s="242"/>
      <c r="G11" s="16" t="s">
        <v>24</v>
      </c>
      <c r="H11" s="17">
        <v>1</v>
      </c>
      <c r="I11" s="18">
        <v>1500</v>
      </c>
      <c r="J11" s="18">
        <v>1500</v>
      </c>
    </row>
    <row r="12" spans="1:10">
      <c r="A12" s="19"/>
      <c r="B12" s="19"/>
      <c r="C12" s="19"/>
      <c r="D12" s="19"/>
      <c r="E12" s="19" t="s">
        <v>177</v>
      </c>
      <c r="F12" s="20">
        <v>0</v>
      </c>
      <c r="G12" s="19" t="s">
        <v>178</v>
      </c>
      <c r="H12" s="20">
        <v>0</v>
      </c>
      <c r="I12" s="19" t="s">
        <v>179</v>
      </c>
      <c r="J12" s="20">
        <v>0</v>
      </c>
    </row>
    <row r="13" spans="1:10">
      <c r="A13" s="19"/>
      <c r="B13" s="19"/>
      <c r="C13" s="19"/>
      <c r="D13" s="19"/>
      <c r="E13" s="19" t="s">
        <v>180</v>
      </c>
      <c r="F13" s="20">
        <v>415.6</v>
      </c>
      <c r="G13" s="19"/>
      <c r="H13" s="244" t="s">
        <v>181</v>
      </c>
      <c r="I13" s="244"/>
      <c r="J13" s="20">
        <v>2042.24</v>
      </c>
    </row>
    <row r="14" spans="1:10" ht="30" customHeight="1" thickBot="1">
      <c r="A14" s="21"/>
      <c r="B14" s="21"/>
      <c r="C14" s="21"/>
      <c r="D14" s="21"/>
      <c r="E14" s="21"/>
      <c r="F14" s="21"/>
      <c r="G14" s="21" t="s">
        <v>182</v>
      </c>
      <c r="H14" s="22">
        <v>2</v>
      </c>
      <c r="I14" s="21" t="s">
        <v>183</v>
      </c>
      <c r="J14" s="23">
        <v>4084.48</v>
      </c>
    </row>
    <row r="15" spans="1:10" ht="1.1499999999999999" customHeight="1" thickTop="1">
      <c r="A15" s="24"/>
      <c r="B15" s="24"/>
      <c r="C15" s="24"/>
      <c r="D15" s="24"/>
      <c r="E15" s="24"/>
      <c r="F15" s="24"/>
      <c r="G15" s="24"/>
      <c r="H15" s="24"/>
      <c r="I15" s="24"/>
      <c r="J15" s="24"/>
    </row>
    <row r="16" spans="1:10" ht="18" customHeight="1">
      <c r="A16" s="6" t="s">
        <v>25</v>
      </c>
      <c r="B16" s="7" t="s">
        <v>9</v>
      </c>
      <c r="C16" s="6" t="s">
        <v>10</v>
      </c>
      <c r="D16" s="6" t="s">
        <v>11</v>
      </c>
      <c r="E16" s="245" t="s">
        <v>161</v>
      </c>
      <c r="F16" s="245"/>
      <c r="G16" s="8" t="s">
        <v>12</v>
      </c>
      <c r="H16" s="7" t="s">
        <v>13</v>
      </c>
      <c r="I16" s="7" t="s">
        <v>14</v>
      </c>
      <c r="J16" s="7" t="s">
        <v>16</v>
      </c>
    </row>
    <row r="17" spans="1:10" ht="52.15" customHeight="1">
      <c r="A17" s="9" t="s">
        <v>162</v>
      </c>
      <c r="B17" s="10" t="s">
        <v>26</v>
      </c>
      <c r="C17" s="9" t="s">
        <v>22</v>
      </c>
      <c r="D17" s="9" t="s">
        <v>27</v>
      </c>
      <c r="E17" s="241" t="s">
        <v>163</v>
      </c>
      <c r="F17" s="241"/>
      <c r="G17" s="11" t="s">
        <v>24</v>
      </c>
      <c r="H17" s="12">
        <v>1</v>
      </c>
      <c r="I17" s="13">
        <v>937.5</v>
      </c>
      <c r="J17" s="13">
        <v>937.5</v>
      </c>
    </row>
    <row r="18" spans="1:10" ht="39" customHeight="1">
      <c r="A18" s="14" t="s">
        <v>164</v>
      </c>
      <c r="B18" s="15" t="s">
        <v>184</v>
      </c>
      <c r="C18" s="14" t="s">
        <v>22</v>
      </c>
      <c r="D18" s="14" t="s">
        <v>185</v>
      </c>
      <c r="E18" s="242" t="s">
        <v>176</v>
      </c>
      <c r="F18" s="242"/>
      <c r="G18" s="16" t="s">
        <v>24</v>
      </c>
      <c r="H18" s="17">
        <v>1</v>
      </c>
      <c r="I18" s="18">
        <v>937.5</v>
      </c>
      <c r="J18" s="18">
        <v>937.5</v>
      </c>
    </row>
    <row r="19" spans="1:10">
      <c r="A19" s="19"/>
      <c r="B19" s="19"/>
      <c r="C19" s="19"/>
      <c r="D19" s="19"/>
      <c r="E19" s="19" t="s">
        <v>177</v>
      </c>
      <c r="F19" s="20">
        <v>0</v>
      </c>
      <c r="G19" s="19" t="s">
        <v>178</v>
      </c>
      <c r="H19" s="20">
        <v>0</v>
      </c>
      <c r="I19" s="19" t="s">
        <v>179</v>
      </c>
      <c r="J19" s="20">
        <v>0</v>
      </c>
    </row>
    <row r="20" spans="1:10">
      <c r="A20" s="19"/>
      <c r="B20" s="19"/>
      <c r="C20" s="19"/>
      <c r="D20" s="19"/>
      <c r="E20" s="19" t="s">
        <v>180</v>
      </c>
      <c r="F20" s="20">
        <v>239.53</v>
      </c>
      <c r="G20" s="19"/>
      <c r="H20" s="244" t="s">
        <v>181</v>
      </c>
      <c r="I20" s="244"/>
      <c r="J20" s="20">
        <v>1177.03</v>
      </c>
    </row>
    <row r="21" spans="1:10" ht="30" customHeight="1" thickBot="1">
      <c r="A21" s="21"/>
      <c r="B21" s="21"/>
      <c r="C21" s="21"/>
      <c r="D21" s="21"/>
      <c r="E21" s="21"/>
      <c r="F21" s="21"/>
      <c r="G21" s="21" t="s">
        <v>182</v>
      </c>
      <c r="H21" s="22">
        <v>2</v>
      </c>
      <c r="I21" s="21" t="s">
        <v>183</v>
      </c>
      <c r="J21" s="23">
        <v>2354.06</v>
      </c>
    </row>
    <row r="22" spans="1:10" ht="1.1499999999999999" customHeight="1" thickTop="1">
      <c r="A22" s="24"/>
      <c r="B22" s="24"/>
      <c r="C22" s="24"/>
      <c r="D22" s="24"/>
      <c r="E22" s="24"/>
      <c r="F22" s="24"/>
      <c r="G22" s="24"/>
      <c r="H22" s="24"/>
      <c r="I22" s="24"/>
      <c r="J22" s="24"/>
    </row>
    <row r="23" spans="1:10" ht="18" customHeight="1">
      <c r="A23" s="6" t="s">
        <v>28</v>
      </c>
      <c r="B23" s="7" t="s">
        <v>9</v>
      </c>
      <c r="C23" s="6" t="s">
        <v>10</v>
      </c>
      <c r="D23" s="6" t="s">
        <v>11</v>
      </c>
      <c r="E23" s="245" t="s">
        <v>161</v>
      </c>
      <c r="F23" s="245"/>
      <c r="G23" s="8" t="s">
        <v>12</v>
      </c>
      <c r="H23" s="7" t="s">
        <v>13</v>
      </c>
      <c r="I23" s="7" t="s">
        <v>14</v>
      </c>
      <c r="J23" s="7" t="s">
        <v>16</v>
      </c>
    </row>
    <row r="24" spans="1:10" ht="24" customHeight="1">
      <c r="A24" s="9" t="s">
        <v>162</v>
      </c>
      <c r="B24" s="10" t="s">
        <v>29</v>
      </c>
      <c r="C24" s="9" t="s">
        <v>30</v>
      </c>
      <c r="D24" s="9" t="s">
        <v>31</v>
      </c>
      <c r="E24" s="241">
        <v>17</v>
      </c>
      <c r="F24" s="241"/>
      <c r="G24" s="11" t="s">
        <v>24</v>
      </c>
      <c r="H24" s="12">
        <v>1</v>
      </c>
      <c r="I24" s="13">
        <v>648.75</v>
      </c>
      <c r="J24" s="13">
        <v>648.75</v>
      </c>
    </row>
    <row r="25" spans="1:10" ht="24" customHeight="1">
      <c r="A25" s="25" t="s">
        <v>186</v>
      </c>
      <c r="B25" s="26" t="s">
        <v>187</v>
      </c>
      <c r="C25" s="25" t="s">
        <v>22</v>
      </c>
      <c r="D25" s="25" t="s">
        <v>188</v>
      </c>
      <c r="E25" s="243" t="s">
        <v>189</v>
      </c>
      <c r="F25" s="243"/>
      <c r="G25" s="27" t="s">
        <v>190</v>
      </c>
      <c r="H25" s="28">
        <v>14.923999999999999</v>
      </c>
      <c r="I25" s="29">
        <v>21.29</v>
      </c>
      <c r="J25" s="29">
        <v>317.73</v>
      </c>
    </row>
    <row r="26" spans="1:10" ht="24" customHeight="1">
      <c r="A26" s="14" t="s">
        <v>164</v>
      </c>
      <c r="B26" s="15" t="s">
        <v>191</v>
      </c>
      <c r="C26" s="14" t="s">
        <v>38</v>
      </c>
      <c r="D26" s="14" t="s">
        <v>192</v>
      </c>
      <c r="E26" s="242" t="s">
        <v>167</v>
      </c>
      <c r="F26" s="242"/>
      <c r="G26" s="16" t="s">
        <v>193</v>
      </c>
      <c r="H26" s="17">
        <v>10</v>
      </c>
      <c r="I26" s="18">
        <v>20.29</v>
      </c>
      <c r="J26" s="18">
        <v>202.9</v>
      </c>
    </row>
    <row r="27" spans="1:10" ht="25.9" customHeight="1">
      <c r="A27" s="14" t="s">
        <v>164</v>
      </c>
      <c r="B27" s="15" t="s">
        <v>194</v>
      </c>
      <c r="C27" s="14" t="s">
        <v>38</v>
      </c>
      <c r="D27" s="14" t="s">
        <v>195</v>
      </c>
      <c r="E27" s="242" t="s">
        <v>167</v>
      </c>
      <c r="F27" s="242"/>
      <c r="G27" s="16" t="s">
        <v>24</v>
      </c>
      <c r="H27" s="17">
        <v>10</v>
      </c>
      <c r="I27" s="18">
        <v>12.5</v>
      </c>
      <c r="J27" s="18">
        <v>125</v>
      </c>
    </row>
    <row r="28" spans="1:10" ht="24" customHeight="1">
      <c r="A28" s="14" t="s">
        <v>164</v>
      </c>
      <c r="B28" s="15" t="s">
        <v>196</v>
      </c>
      <c r="C28" s="14" t="s">
        <v>38</v>
      </c>
      <c r="D28" s="14" t="s">
        <v>197</v>
      </c>
      <c r="E28" s="242" t="s">
        <v>167</v>
      </c>
      <c r="F28" s="242"/>
      <c r="G28" s="16" t="s">
        <v>24</v>
      </c>
      <c r="H28" s="17">
        <v>1</v>
      </c>
      <c r="I28" s="18">
        <v>3.12</v>
      </c>
      <c r="J28" s="18">
        <v>3.12</v>
      </c>
    </row>
    <row r="29" spans="1:10">
      <c r="A29" s="19"/>
      <c r="B29" s="19"/>
      <c r="C29" s="19"/>
      <c r="D29" s="19"/>
      <c r="E29" s="19" t="s">
        <v>177</v>
      </c>
      <c r="F29" s="20">
        <v>200.72</v>
      </c>
      <c r="G29" s="19" t="s">
        <v>178</v>
      </c>
      <c r="H29" s="20">
        <v>0</v>
      </c>
      <c r="I29" s="19" t="s">
        <v>179</v>
      </c>
      <c r="J29" s="20">
        <v>200.72</v>
      </c>
    </row>
    <row r="30" spans="1:10">
      <c r="A30" s="19"/>
      <c r="B30" s="19"/>
      <c r="C30" s="19"/>
      <c r="D30" s="19"/>
      <c r="E30" s="19" t="s">
        <v>180</v>
      </c>
      <c r="F30" s="20">
        <v>165.75</v>
      </c>
      <c r="G30" s="19"/>
      <c r="H30" s="244" t="s">
        <v>181</v>
      </c>
      <c r="I30" s="244"/>
      <c r="J30" s="20">
        <v>814.5</v>
      </c>
    </row>
    <row r="31" spans="1:10" ht="30" customHeight="1" thickBot="1">
      <c r="A31" s="21"/>
      <c r="B31" s="21"/>
      <c r="C31" s="21"/>
      <c r="D31" s="21"/>
      <c r="E31" s="21"/>
      <c r="F31" s="21"/>
      <c r="G31" s="21" t="s">
        <v>182</v>
      </c>
      <c r="H31" s="22">
        <v>2</v>
      </c>
      <c r="I31" s="21" t="s">
        <v>183</v>
      </c>
      <c r="J31" s="23">
        <v>1629</v>
      </c>
    </row>
    <row r="32" spans="1:10" ht="1.1499999999999999" customHeight="1" thickTop="1">
      <c r="A32" s="24"/>
      <c r="B32" s="24"/>
      <c r="C32" s="24"/>
      <c r="D32" s="24"/>
      <c r="E32" s="24"/>
      <c r="F32" s="24"/>
      <c r="G32" s="24"/>
      <c r="H32" s="24"/>
      <c r="I32" s="24"/>
      <c r="J32" s="24"/>
    </row>
    <row r="33" spans="1:10" ht="18" customHeight="1">
      <c r="A33" s="6" t="s">
        <v>32</v>
      </c>
      <c r="B33" s="7" t="s">
        <v>9</v>
      </c>
      <c r="C33" s="6" t="s">
        <v>10</v>
      </c>
      <c r="D33" s="6" t="s">
        <v>11</v>
      </c>
      <c r="E33" s="245" t="s">
        <v>161</v>
      </c>
      <c r="F33" s="245"/>
      <c r="G33" s="8" t="s">
        <v>12</v>
      </c>
      <c r="H33" s="7" t="s">
        <v>13</v>
      </c>
      <c r="I33" s="7" t="s">
        <v>14</v>
      </c>
      <c r="J33" s="7" t="s">
        <v>16</v>
      </c>
    </row>
    <row r="34" spans="1:10" ht="25.9" customHeight="1">
      <c r="A34" s="9" t="s">
        <v>162</v>
      </c>
      <c r="B34" s="10" t="s">
        <v>33</v>
      </c>
      <c r="C34" s="9" t="s">
        <v>22</v>
      </c>
      <c r="D34" s="9" t="s">
        <v>34</v>
      </c>
      <c r="E34" s="241" t="s">
        <v>198</v>
      </c>
      <c r="F34" s="241"/>
      <c r="G34" s="11" t="s">
        <v>35</v>
      </c>
      <c r="H34" s="12">
        <v>1</v>
      </c>
      <c r="I34" s="13">
        <v>2.42</v>
      </c>
      <c r="J34" s="13">
        <v>2.42</v>
      </c>
    </row>
    <row r="35" spans="1:10" ht="24" customHeight="1">
      <c r="A35" s="25" t="s">
        <v>186</v>
      </c>
      <c r="B35" s="26" t="s">
        <v>199</v>
      </c>
      <c r="C35" s="25" t="s">
        <v>22</v>
      </c>
      <c r="D35" s="25" t="s">
        <v>200</v>
      </c>
      <c r="E35" s="243" t="s">
        <v>189</v>
      </c>
      <c r="F35" s="243"/>
      <c r="G35" s="27" t="s">
        <v>190</v>
      </c>
      <c r="H35" s="28">
        <v>4.9100000000000003E-3</v>
      </c>
      <c r="I35" s="29">
        <v>28.59</v>
      </c>
      <c r="J35" s="29">
        <v>0.14000000000000001</v>
      </c>
    </row>
    <row r="36" spans="1:10" ht="24" customHeight="1">
      <c r="A36" s="25" t="s">
        <v>186</v>
      </c>
      <c r="B36" s="26" t="s">
        <v>187</v>
      </c>
      <c r="C36" s="25" t="s">
        <v>22</v>
      </c>
      <c r="D36" s="25" t="s">
        <v>188</v>
      </c>
      <c r="E36" s="243" t="s">
        <v>189</v>
      </c>
      <c r="F36" s="243"/>
      <c r="G36" s="27" t="s">
        <v>190</v>
      </c>
      <c r="H36" s="28">
        <v>5.8900000000000003E-3</v>
      </c>
      <c r="I36" s="29">
        <v>21.29</v>
      </c>
      <c r="J36" s="29">
        <v>0.12</v>
      </c>
    </row>
    <row r="37" spans="1:10" ht="24" customHeight="1">
      <c r="A37" s="14" t="s">
        <v>164</v>
      </c>
      <c r="B37" s="15" t="s">
        <v>201</v>
      </c>
      <c r="C37" s="14" t="s">
        <v>22</v>
      </c>
      <c r="D37" s="14" t="s">
        <v>202</v>
      </c>
      <c r="E37" s="242" t="s">
        <v>167</v>
      </c>
      <c r="F37" s="242"/>
      <c r="G37" s="16" t="s">
        <v>35</v>
      </c>
      <c r="H37" s="17">
        <v>1.1279999999999999</v>
      </c>
      <c r="I37" s="18">
        <v>1.92</v>
      </c>
      <c r="J37" s="18">
        <v>2.16</v>
      </c>
    </row>
    <row r="38" spans="1:10">
      <c r="A38" s="19"/>
      <c r="B38" s="19"/>
      <c r="C38" s="19"/>
      <c r="D38" s="19"/>
      <c r="E38" s="19" t="s">
        <v>177</v>
      </c>
      <c r="F38" s="20">
        <v>0.17</v>
      </c>
      <c r="G38" s="19" t="s">
        <v>178</v>
      </c>
      <c r="H38" s="20">
        <v>0</v>
      </c>
      <c r="I38" s="19" t="s">
        <v>179</v>
      </c>
      <c r="J38" s="20">
        <v>0.17</v>
      </c>
    </row>
    <row r="39" spans="1:10">
      <c r="A39" s="19"/>
      <c r="B39" s="19"/>
      <c r="C39" s="19"/>
      <c r="D39" s="19"/>
      <c r="E39" s="19" t="s">
        <v>180</v>
      </c>
      <c r="F39" s="20">
        <v>0.61</v>
      </c>
      <c r="G39" s="19"/>
      <c r="H39" s="244" t="s">
        <v>181</v>
      </c>
      <c r="I39" s="244"/>
      <c r="J39" s="20">
        <v>3.03</v>
      </c>
    </row>
    <row r="40" spans="1:10" ht="30" customHeight="1" thickBot="1">
      <c r="A40" s="21"/>
      <c r="B40" s="21"/>
      <c r="C40" s="21"/>
      <c r="D40" s="21"/>
      <c r="E40" s="21"/>
      <c r="F40" s="21"/>
      <c r="G40" s="21" t="s">
        <v>182</v>
      </c>
      <c r="H40" s="22">
        <v>500</v>
      </c>
      <c r="I40" s="21" t="s">
        <v>183</v>
      </c>
      <c r="J40" s="23">
        <v>1515</v>
      </c>
    </row>
    <row r="41" spans="1:10" ht="1.1499999999999999" customHeight="1" thickTop="1">
      <c r="A41" s="24"/>
      <c r="B41" s="24"/>
      <c r="C41" s="24"/>
      <c r="D41" s="24"/>
      <c r="E41" s="24"/>
      <c r="F41" s="24"/>
      <c r="G41" s="24"/>
      <c r="H41" s="24"/>
      <c r="I41" s="24"/>
      <c r="J41" s="24"/>
    </row>
    <row r="42" spans="1:10" ht="18" customHeight="1">
      <c r="A42" s="6" t="s">
        <v>36</v>
      </c>
      <c r="B42" s="7" t="s">
        <v>9</v>
      </c>
      <c r="C42" s="6" t="s">
        <v>10</v>
      </c>
      <c r="D42" s="6" t="s">
        <v>11</v>
      </c>
      <c r="E42" s="245" t="s">
        <v>161</v>
      </c>
      <c r="F42" s="245"/>
      <c r="G42" s="8" t="s">
        <v>12</v>
      </c>
      <c r="H42" s="7" t="s">
        <v>13</v>
      </c>
      <c r="I42" s="7" t="s">
        <v>14</v>
      </c>
      <c r="J42" s="7" t="s">
        <v>16</v>
      </c>
    </row>
    <row r="43" spans="1:10" ht="25.9" customHeight="1">
      <c r="A43" s="9" t="s">
        <v>162</v>
      </c>
      <c r="B43" s="10" t="s">
        <v>37</v>
      </c>
      <c r="C43" s="9" t="s">
        <v>38</v>
      </c>
      <c r="D43" s="9" t="s">
        <v>39</v>
      </c>
      <c r="E43" s="241" t="s">
        <v>203</v>
      </c>
      <c r="F43" s="241"/>
      <c r="G43" s="11" t="s">
        <v>40</v>
      </c>
      <c r="H43" s="12">
        <v>1</v>
      </c>
      <c r="I43" s="13">
        <v>477.76</v>
      </c>
      <c r="J43" s="13">
        <v>477.76</v>
      </c>
    </row>
    <row r="44" spans="1:10" ht="24" customHeight="1">
      <c r="A44" s="25" t="s">
        <v>186</v>
      </c>
      <c r="B44" s="26" t="s">
        <v>187</v>
      </c>
      <c r="C44" s="25" t="s">
        <v>22</v>
      </c>
      <c r="D44" s="25" t="s">
        <v>188</v>
      </c>
      <c r="E44" s="243" t="s">
        <v>189</v>
      </c>
      <c r="F44" s="243"/>
      <c r="G44" s="27" t="s">
        <v>190</v>
      </c>
      <c r="H44" s="28">
        <v>0.34</v>
      </c>
      <c r="I44" s="29">
        <v>21.29</v>
      </c>
      <c r="J44" s="29">
        <v>7.23</v>
      </c>
    </row>
    <row r="45" spans="1:10" ht="24" customHeight="1">
      <c r="A45" s="25" t="s">
        <v>186</v>
      </c>
      <c r="B45" s="26" t="s">
        <v>204</v>
      </c>
      <c r="C45" s="25" t="s">
        <v>22</v>
      </c>
      <c r="D45" s="25" t="s">
        <v>205</v>
      </c>
      <c r="E45" s="243" t="s">
        <v>189</v>
      </c>
      <c r="F45" s="243"/>
      <c r="G45" s="27" t="s">
        <v>190</v>
      </c>
      <c r="H45" s="28">
        <v>0.13600000000000001</v>
      </c>
      <c r="I45" s="29">
        <v>25.84</v>
      </c>
      <c r="J45" s="29">
        <v>3.51</v>
      </c>
    </row>
    <row r="46" spans="1:10" ht="25.9" customHeight="1">
      <c r="A46" s="14" t="s">
        <v>164</v>
      </c>
      <c r="B46" s="15" t="s">
        <v>206</v>
      </c>
      <c r="C46" s="14" t="s">
        <v>38</v>
      </c>
      <c r="D46" s="14" t="s">
        <v>207</v>
      </c>
      <c r="E46" s="242" t="s">
        <v>167</v>
      </c>
      <c r="F46" s="242"/>
      <c r="G46" s="16" t="s">
        <v>35</v>
      </c>
      <c r="H46" s="17">
        <v>0.5</v>
      </c>
      <c r="I46" s="18">
        <v>74.040000000000006</v>
      </c>
      <c r="J46" s="18">
        <v>37.020000000000003</v>
      </c>
    </row>
    <row r="47" spans="1:10" ht="24" customHeight="1">
      <c r="A47" s="14" t="s">
        <v>164</v>
      </c>
      <c r="B47" s="15" t="s">
        <v>208</v>
      </c>
      <c r="C47" s="14" t="s">
        <v>38</v>
      </c>
      <c r="D47" s="14" t="s">
        <v>209</v>
      </c>
      <c r="E47" s="242" t="s">
        <v>167</v>
      </c>
      <c r="F47" s="242"/>
      <c r="G47" s="16" t="s">
        <v>40</v>
      </c>
      <c r="H47" s="17">
        <v>2</v>
      </c>
      <c r="I47" s="18">
        <v>215</v>
      </c>
      <c r="J47" s="18">
        <v>430</v>
      </c>
    </row>
    <row r="48" spans="1:10">
      <c r="A48" s="19"/>
      <c r="B48" s="19"/>
      <c r="C48" s="19"/>
      <c r="D48" s="19"/>
      <c r="E48" s="19" t="s">
        <v>177</v>
      </c>
      <c r="F48" s="20">
        <v>6.99</v>
      </c>
      <c r="G48" s="19" t="s">
        <v>178</v>
      </c>
      <c r="H48" s="20">
        <v>0</v>
      </c>
      <c r="I48" s="19" t="s">
        <v>179</v>
      </c>
      <c r="J48" s="20">
        <v>6.99</v>
      </c>
    </row>
    <row r="49" spans="1:10">
      <c r="A49" s="19"/>
      <c r="B49" s="19"/>
      <c r="C49" s="19"/>
      <c r="D49" s="19"/>
      <c r="E49" s="19" t="s">
        <v>180</v>
      </c>
      <c r="F49" s="20">
        <v>122.06</v>
      </c>
      <c r="G49" s="19"/>
      <c r="H49" s="244" t="s">
        <v>181</v>
      </c>
      <c r="I49" s="244"/>
      <c r="J49" s="20">
        <v>599.82000000000005</v>
      </c>
    </row>
    <row r="50" spans="1:10" ht="30" customHeight="1" thickBot="1">
      <c r="A50" s="21"/>
      <c r="B50" s="21"/>
      <c r="C50" s="21"/>
      <c r="D50" s="21"/>
      <c r="E50" s="21"/>
      <c r="F50" s="21"/>
      <c r="G50" s="21" t="s">
        <v>182</v>
      </c>
      <c r="H50" s="22">
        <v>19</v>
      </c>
      <c r="I50" s="21" t="s">
        <v>183</v>
      </c>
      <c r="J50" s="23">
        <v>11396.58</v>
      </c>
    </row>
    <row r="51" spans="1:10" ht="1.1499999999999999" customHeight="1" thickTop="1">
      <c r="A51" s="24"/>
      <c r="B51" s="24"/>
      <c r="C51" s="24"/>
      <c r="D51" s="24"/>
      <c r="E51" s="24"/>
      <c r="F51" s="24"/>
      <c r="G51" s="24"/>
      <c r="H51" s="24"/>
      <c r="I51" s="24"/>
      <c r="J51" s="24"/>
    </row>
    <row r="52" spans="1:10" ht="24" customHeight="1">
      <c r="A52" s="3" t="s">
        <v>41</v>
      </c>
      <c r="B52" s="3"/>
      <c r="C52" s="3"/>
      <c r="D52" s="3" t="s">
        <v>42</v>
      </c>
      <c r="E52" s="3"/>
      <c r="F52" s="246"/>
      <c r="G52" s="246"/>
      <c r="H52" s="4"/>
      <c r="I52" s="3"/>
      <c r="J52" s="5">
        <v>28542.69</v>
      </c>
    </row>
    <row r="53" spans="1:10" ht="18" customHeight="1">
      <c r="A53" s="6" t="s">
        <v>43</v>
      </c>
      <c r="B53" s="7" t="s">
        <v>9</v>
      </c>
      <c r="C53" s="6" t="s">
        <v>10</v>
      </c>
      <c r="D53" s="6" t="s">
        <v>11</v>
      </c>
      <c r="E53" s="245" t="s">
        <v>161</v>
      </c>
      <c r="F53" s="245"/>
      <c r="G53" s="8" t="s">
        <v>12</v>
      </c>
      <c r="H53" s="7" t="s">
        <v>13</v>
      </c>
      <c r="I53" s="7" t="s">
        <v>14</v>
      </c>
      <c r="J53" s="7" t="s">
        <v>16</v>
      </c>
    </row>
    <row r="54" spans="1:10" ht="25.9" customHeight="1">
      <c r="A54" s="9" t="s">
        <v>162</v>
      </c>
      <c r="B54" s="10" t="s">
        <v>44</v>
      </c>
      <c r="C54" s="9" t="s">
        <v>22</v>
      </c>
      <c r="D54" s="9" t="s">
        <v>45</v>
      </c>
      <c r="E54" s="241" t="s">
        <v>189</v>
      </c>
      <c r="F54" s="241"/>
      <c r="G54" s="11" t="s">
        <v>24</v>
      </c>
      <c r="H54" s="12">
        <v>1</v>
      </c>
      <c r="I54" s="13">
        <v>4115.32</v>
      </c>
      <c r="J54" s="13">
        <v>4115.32</v>
      </c>
    </row>
    <row r="55" spans="1:10" ht="25.9" customHeight="1">
      <c r="A55" s="25" t="s">
        <v>186</v>
      </c>
      <c r="B55" s="26" t="s">
        <v>210</v>
      </c>
      <c r="C55" s="25" t="s">
        <v>22</v>
      </c>
      <c r="D55" s="25" t="s">
        <v>211</v>
      </c>
      <c r="E55" s="243" t="s">
        <v>189</v>
      </c>
      <c r="F55" s="243"/>
      <c r="G55" s="27" t="s">
        <v>24</v>
      </c>
      <c r="H55" s="28">
        <v>1</v>
      </c>
      <c r="I55" s="29">
        <v>60.02</v>
      </c>
      <c r="J55" s="29">
        <v>60.02</v>
      </c>
    </row>
    <row r="56" spans="1:10" ht="24" customHeight="1">
      <c r="A56" s="14" t="s">
        <v>164</v>
      </c>
      <c r="B56" s="15" t="s">
        <v>212</v>
      </c>
      <c r="C56" s="14" t="s">
        <v>22</v>
      </c>
      <c r="D56" s="14" t="s">
        <v>213</v>
      </c>
      <c r="E56" s="242" t="s">
        <v>214</v>
      </c>
      <c r="F56" s="242"/>
      <c r="G56" s="16" t="s">
        <v>24</v>
      </c>
      <c r="H56" s="17">
        <v>1</v>
      </c>
      <c r="I56" s="18">
        <v>3583.85</v>
      </c>
      <c r="J56" s="18">
        <v>3583.85</v>
      </c>
    </row>
    <row r="57" spans="1:10" ht="25.9" customHeight="1">
      <c r="A57" s="14" t="s">
        <v>164</v>
      </c>
      <c r="B57" s="15" t="s">
        <v>215</v>
      </c>
      <c r="C57" s="14" t="s">
        <v>22</v>
      </c>
      <c r="D57" s="14" t="s">
        <v>216</v>
      </c>
      <c r="E57" s="242" t="s">
        <v>167</v>
      </c>
      <c r="F57" s="242"/>
      <c r="G57" s="16" t="s">
        <v>24</v>
      </c>
      <c r="H57" s="17">
        <v>1</v>
      </c>
      <c r="I57" s="18">
        <v>215.56</v>
      </c>
      <c r="J57" s="18">
        <v>215.56</v>
      </c>
    </row>
    <row r="58" spans="1:10" ht="25.9" customHeight="1">
      <c r="A58" s="14" t="s">
        <v>164</v>
      </c>
      <c r="B58" s="15" t="s">
        <v>217</v>
      </c>
      <c r="C58" s="14" t="s">
        <v>22</v>
      </c>
      <c r="D58" s="14" t="s">
        <v>218</v>
      </c>
      <c r="E58" s="242" t="s">
        <v>167</v>
      </c>
      <c r="F58" s="242"/>
      <c r="G58" s="16" t="s">
        <v>24</v>
      </c>
      <c r="H58" s="17">
        <v>1</v>
      </c>
      <c r="I58" s="18">
        <v>12.89</v>
      </c>
      <c r="J58" s="18">
        <v>12.89</v>
      </c>
    </row>
    <row r="59" spans="1:10" ht="25.9" customHeight="1">
      <c r="A59" s="14" t="s">
        <v>164</v>
      </c>
      <c r="B59" s="15" t="s">
        <v>219</v>
      </c>
      <c r="C59" s="14" t="s">
        <v>22</v>
      </c>
      <c r="D59" s="14" t="s">
        <v>220</v>
      </c>
      <c r="E59" s="242" t="s">
        <v>176</v>
      </c>
      <c r="F59" s="242"/>
      <c r="G59" s="16" t="s">
        <v>24</v>
      </c>
      <c r="H59" s="17">
        <v>1</v>
      </c>
      <c r="I59" s="18">
        <v>21.49</v>
      </c>
      <c r="J59" s="18">
        <v>21.49</v>
      </c>
    </row>
    <row r="60" spans="1:10" ht="25.9" customHeight="1">
      <c r="A60" s="14" t="s">
        <v>164</v>
      </c>
      <c r="B60" s="15" t="s">
        <v>221</v>
      </c>
      <c r="C60" s="14" t="s">
        <v>22</v>
      </c>
      <c r="D60" s="14" t="s">
        <v>222</v>
      </c>
      <c r="E60" s="242" t="s">
        <v>176</v>
      </c>
      <c r="F60" s="242"/>
      <c r="G60" s="16" t="s">
        <v>24</v>
      </c>
      <c r="H60" s="17">
        <v>1</v>
      </c>
      <c r="I60" s="18">
        <v>221.51</v>
      </c>
      <c r="J60" s="18">
        <v>221.51</v>
      </c>
    </row>
    <row r="61" spans="1:10">
      <c r="A61" s="19"/>
      <c r="B61" s="19"/>
      <c r="C61" s="19"/>
      <c r="D61" s="19"/>
      <c r="E61" s="19" t="s">
        <v>177</v>
      </c>
      <c r="F61" s="20">
        <v>3643.87</v>
      </c>
      <c r="G61" s="19" t="s">
        <v>178</v>
      </c>
      <c r="H61" s="20">
        <v>0</v>
      </c>
      <c r="I61" s="19" t="s">
        <v>179</v>
      </c>
      <c r="J61" s="20">
        <v>3643.87</v>
      </c>
    </row>
    <row r="62" spans="1:10">
      <c r="A62" s="19"/>
      <c r="B62" s="19"/>
      <c r="C62" s="19"/>
      <c r="D62" s="19"/>
      <c r="E62" s="19" t="s">
        <v>180</v>
      </c>
      <c r="F62" s="20">
        <v>1051.46</v>
      </c>
      <c r="G62" s="19"/>
      <c r="H62" s="244" t="s">
        <v>181</v>
      </c>
      <c r="I62" s="244"/>
      <c r="J62" s="20">
        <v>5166.78</v>
      </c>
    </row>
    <row r="63" spans="1:10" ht="30" customHeight="1" thickBot="1">
      <c r="A63" s="21"/>
      <c r="B63" s="21"/>
      <c r="C63" s="21"/>
      <c r="D63" s="21"/>
      <c r="E63" s="21"/>
      <c r="F63" s="21"/>
      <c r="G63" s="21" t="s">
        <v>182</v>
      </c>
      <c r="H63" s="22">
        <v>1.5</v>
      </c>
      <c r="I63" s="21" t="s">
        <v>183</v>
      </c>
      <c r="J63" s="23">
        <v>7750.17</v>
      </c>
    </row>
    <row r="64" spans="1:10" ht="1.1499999999999999" customHeight="1" thickTop="1">
      <c r="A64" s="24"/>
      <c r="B64" s="24"/>
      <c r="C64" s="24"/>
      <c r="D64" s="24"/>
      <c r="E64" s="24"/>
      <c r="F64" s="24"/>
      <c r="G64" s="24"/>
      <c r="H64" s="24"/>
      <c r="I64" s="24"/>
      <c r="J64" s="24"/>
    </row>
    <row r="65" spans="1:10" ht="18" customHeight="1">
      <c r="A65" s="6" t="s">
        <v>46</v>
      </c>
      <c r="B65" s="7" t="s">
        <v>9</v>
      </c>
      <c r="C65" s="6" t="s">
        <v>10</v>
      </c>
      <c r="D65" s="6" t="s">
        <v>11</v>
      </c>
      <c r="E65" s="245" t="s">
        <v>161</v>
      </c>
      <c r="F65" s="245"/>
      <c r="G65" s="8" t="s">
        <v>12</v>
      </c>
      <c r="H65" s="7" t="s">
        <v>13</v>
      </c>
      <c r="I65" s="7" t="s">
        <v>14</v>
      </c>
      <c r="J65" s="7" t="s">
        <v>16</v>
      </c>
    </row>
    <row r="66" spans="1:10" ht="25.9" customHeight="1">
      <c r="A66" s="9" t="s">
        <v>162</v>
      </c>
      <c r="B66" s="10" t="s">
        <v>47</v>
      </c>
      <c r="C66" s="9" t="s">
        <v>22</v>
      </c>
      <c r="D66" s="9" t="s">
        <v>48</v>
      </c>
      <c r="E66" s="241" t="s">
        <v>189</v>
      </c>
      <c r="F66" s="241"/>
      <c r="G66" s="11" t="s">
        <v>24</v>
      </c>
      <c r="H66" s="12">
        <v>1</v>
      </c>
      <c r="I66" s="13">
        <v>22081.54</v>
      </c>
      <c r="J66" s="13">
        <v>22081.54</v>
      </c>
    </row>
    <row r="67" spans="1:10" ht="25.9" customHeight="1">
      <c r="A67" s="25" t="s">
        <v>186</v>
      </c>
      <c r="B67" s="26" t="s">
        <v>223</v>
      </c>
      <c r="C67" s="25" t="s">
        <v>22</v>
      </c>
      <c r="D67" s="25" t="s">
        <v>224</v>
      </c>
      <c r="E67" s="243" t="s">
        <v>189</v>
      </c>
      <c r="F67" s="243"/>
      <c r="G67" s="27" t="s">
        <v>24</v>
      </c>
      <c r="H67" s="28">
        <v>1</v>
      </c>
      <c r="I67" s="29">
        <v>250.3</v>
      </c>
      <c r="J67" s="29">
        <v>250.3</v>
      </c>
    </row>
    <row r="68" spans="1:10" ht="24" customHeight="1">
      <c r="A68" s="14" t="s">
        <v>164</v>
      </c>
      <c r="B68" s="15" t="s">
        <v>225</v>
      </c>
      <c r="C68" s="14" t="s">
        <v>22</v>
      </c>
      <c r="D68" s="14" t="s">
        <v>226</v>
      </c>
      <c r="E68" s="242" t="s">
        <v>214</v>
      </c>
      <c r="F68" s="242"/>
      <c r="G68" s="16" t="s">
        <v>24</v>
      </c>
      <c r="H68" s="17">
        <v>1</v>
      </c>
      <c r="I68" s="18">
        <v>21466.799999999999</v>
      </c>
      <c r="J68" s="18">
        <v>21466.799999999999</v>
      </c>
    </row>
    <row r="69" spans="1:10" ht="25.9" customHeight="1">
      <c r="A69" s="14" t="s">
        <v>164</v>
      </c>
      <c r="B69" s="15" t="s">
        <v>215</v>
      </c>
      <c r="C69" s="14" t="s">
        <v>22</v>
      </c>
      <c r="D69" s="14" t="s">
        <v>216</v>
      </c>
      <c r="E69" s="242" t="s">
        <v>167</v>
      </c>
      <c r="F69" s="242"/>
      <c r="G69" s="16" t="s">
        <v>24</v>
      </c>
      <c r="H69" s="17">
        <v>1</v>
      </c>
      <c r="I69" s="18">
        <v>215.56</v>
      </c>
      <c r="J69" s="18">
        <v>215.56</v>
      </c>
    </row>
    <row r="70" spans="1:10" ht="25.9" customHeight="1">
      <c r="A70" s="14" t="s">
        <v>164</v>
      </c>
      <c r="B70" s="15" t="s">
        <v>217</v>
      </c>
      <c r="C70" s="14" t="s">
        <v>22</v>
      </c>
      <c r="D70" s="14" t="s">
        <v>218</v>
      </c>
      <c r="E70" s="242" t="s">
        <v>167</v>
      </c>
      <c r="F70" s="242"/>
      <c r="G70" s="16" t="s">
        <v>24</v>
      </c>
      <c r="H70" s="17">
        <v>1</v>
      </c>
      <c r="I70" s="18">
        <v>12.89</v>
      </c>
      <c r="J70" s="18">
        <v>12.89</v>
      </c>
    </row>
    <row r="71" spans="1:10" ht="25.9" customHeight="1">
      <c r="A71" s="14" t="s">
        <v>164</v>
      </c>
      <c r="B71" s="15" t="s">
        <v>227</v>
      </c>
      <c r="C71" s="14" t="s">
        <v>22</v>
      </c>
      <c r="D71" s="14" t="s">
        <v>228</v>
      </c>
      <c r="E71" s="242" t="s">
        <v>176</v>
      </c>
      <c r="F71" s="242"/>
      <c r="G71" s="16" t="s">
        <v>24</v>
      </c>
      <c r="H71" s="17">
        <v>1</v>
      </c>
      <c r="I71" s="18">
        <v>2.54</v>
      </c>
      <c r="J71" s="18">
        <v>2.54</v>
      </c>
    </row>
    <row r="72" spans="1:10" ht="25.9" customHeight="1">
      <c r="A72" s="14" t="s">
        <v>164</v>
      </c>
      <c r="B72" s="15" t="s">
        <v>229</v>
      </c>
      <c r="C72" s="14" t="s">
        <v>22</v>
      </c>
      <c r="D72" s="14" t="s">
        <v>230</v>
      </c>
      <c r="E72" s="242" t="s">
        <v>176</v>
      </c>
      <c r="F72" s="242"/>
      <c r="G72" s="16" t="s">
        <v>24</v>
      </c>
      <c r="H72" s="17">
        <v>1</v>
      </c>
      <c r="I72" s="18">
        <v>133.44999999999999</v>
      </c>
      <c r="J72" s="18">
        <v>133.44999999999999</v>
      </c>
    </row>
    <row r="73" spans="1:10">
      <c r="A73" s="19"/>
      <c r="B73" s="19"/>
      <c r="C73" s="19"/>
      <c r="D73" s="19"/>
      <c r="E73" s="19" t="s">
        <v>177</v>
      </c>
      <c r="F73" s="20">
        <v>21717.1</v>
      </c>
      <c r="G73" s="19" t="s">
        <v>178</v>
      </c>
      <c r="H73" s="20">
        <v>0</v>
      </c>
      <c r="I73" s="19" t="s">
        <v>179</v>
      </c>
      <c r="J73" s="20">
        <v>21717.1</v>
      </c>
    </row>
    <row r="74" spans="1:10">
      <c r="A74" s="19"/>
      <c r="B74" s="19"/>
      <c r="C74" s="19"/>
      <c r="D74" s="19"/>
      <c r="E74" s="19" t="s">
        <v>180</v>
      </c>
      <c r="F74" s="20">
        <v>5641.83</v>
      </c>
      <c r="G74" s="19"/>
      <c r="H74" s="244" t="s">
        <v>181</v>
      </c>
      <c r="I74" s="244"/>
      <c r="J74" s="20">
        <v>27723.37</v>
      </c>
    </row>
    <row r="75" spans="1:10" ht="30" customHeight="1" thickBot="1">
      <c r="A75" s="21"/>
      <c r="B75" s="21"/>
      <c r="C75" s="21"/>
      <c r="D75" s="21"/>
      <c r="E75" s="21"/>
      <c r="F75" s="21"/>
      <c r="G75" s="21" t="s">
        <v>182</v>
      </c>
      <c r="H75" s="22">
        <v>0.75</v>
      </c>
      <c r="I75" s="21" t="s">
        <v>183</v>
      </c>
      <c r="J75" s="23">
        <v>20792.52</v>
      </c>
    </row>
    <row r="76" spans="1:10" ht="1.1499999999999999" customHeight="1" thickTop="1">
      <c r="A76" s="24"/>
      <c r="B76" s="24"/>
      <c r="C76" s="24"/>
      <c r="D76" s="24"/>
      <c r="E76" s="24"/>
      <c r="F76" s="24"/>
      <c r="G76" s="24"/>
      <c r="H76" s="24"/>
      <c r="I76" s="24"/>
      <c r="J76" s="24"/>
    </row>
    <row r="77" spans="1:10" ht="24" customHeight="1">
      <c r="A77" s="3" t="s">
        <v>49</v>
      </c>
      <c r="B77" s="3"/>
      <c r="C77" s="3"/>
      <c r="D77" s="3" t="s">
        <v>50</v>
      </c>
      <c r="E77" s="3"/>
      <c r="F77" s="246"/>
      <c r="G77" s="246"/>
      <c r="H77" s="4"/>
      <c r="I77" s="3"/>
      <c r="J77" s="5">
        <v>63435.360000000001</v>
      </c>
    </row>
    <row r="78" spans="1:10" ht="18" customHeight="1">
      <c r="A78" s="6" t="s">
        <v>51</v>
      </c>
      <c r="B78" s="7" t="s">
        <v>9</v>
      </c>
      <c r="C78" s="6" t="s">
        <v>10</v>
      </c>
      <c r="D78" s="6" t="s">
        <v>11</v>
      </c>
      <c r="E78" s="245" t="s">
        <v>161</v>
      </c>
      <c r="F78" s="245"/>
      <c r="G78" s="8" t="s">
        <v>12</v>
      </c>
      <c r="H78" s="7" t="s">
        <v>13</v>
      </c>
      <c r="I78" s="7" t="s">
        <v>14</v>
      </c>
      <c r="J78" s="7" t="s">
        <v>16</v>
      </c>
    </row>
    <row r="79" spans="1:10" ht="24" customHeight="1">
      <c r="A79" s="9" t="s">
        <v>162</v>
      </c>
      <c r="B79" s="10" t="s">
        <v>52</v>
      </c>
      <c r="C79" s="9" t="s">
        <v>30</v>
      </c>
      <c r="D79" s="9" t="s">
        <v>53</v>
      </c>
      <c r="E79" s="241">
        <v>22</v>
      </c>
      <c r="F79" s="241"/>
      <c r="G79" s="11" t="s">
        <v>35</v>
      </c>
      <c r="H79" s="12">
        <v>1</v>
      </c>
      <c r="I79" s="13">
        <v>5.85</v>
      </c>
      <c r="J79" s="13">
        <v>5.85</v>
      </c>
    </row>
    <row r="80" spans="1:10" ht="24" customHeight="1">
      <c r="A80" s="25" t="s">
        <v>186</v>
      </c>
      <c r="B80" s="26" t="s">
        <v>187</v>
      </c>
      <c r="C80" s="25" t="s">
        <v>22</v>
      </c>
      <c r="D80" s="25" t="s">
        <v>188</v>
      </c>
      <c r="E80" s="243" t="s">
        <v>189</v>
      </c>
      <c r="F80" s="243"/>
      <c r="G80" s="27" t="s">
        <v>190</v>
      </c>
      <c r="H80" s="28">
        <v>0.27500000000000002</v>
      </c>
      <c r="I80" s="29">
        <v>21.29</v>
      </c>
      <c r="J80" s="29">
        <v>5.85</v>
      </c>
    </row>
    <row r="81" spans="1:10">
      <c r="A81" s="19"/>
      <c r="B81" s="19"/>
      <c r="C81" s="19"/>
      <c r="D81" s="19"/>
      <c r="E81" s="19" t="s">
        <v>177</v>
      </c>
      <c r="F81" s="20">
        <v>3.69</v>
      </c>
      <c r="G81" s="19" t="s">
        <v>178</v>
      </c>
      <c r="H81" s="20">
        <v>0</v>
      </c>
      <c r="I81" s="19" t="s">
        <v>179</v>
      </c>
      <c r="J81" s="20">
        <v>3.69</v>
      </c>
    </row>
    <row r="82" spans="1:10">
      <c r="A82" s="19"/>
      <c r="B82" s="19"/>
      <c r="C82" s="19"/>
      <c r="D82" s="19"/>
      <c r="E82" s="19" t="s">
        <v>180</v>
      </c>
      <c r="F82" s="20">
        <v>1.49</v>
      </c>
      <c r="G82" s="19"/>
      <c r="H82" s="244" t="s">
        <v>181</v>
      </c>
      <c r="I82" s="244"/>
      <c r="J82" s="20">
        <v>7.34</v>
      </c>
    </row>
    <row r="83" spans="1:10" ht="30" customHeight="1" thickBot="1">
      <c r="A83" s="21"/>
      <c r="B83" s="21"/>
      <c r="C83" s="21"/>
      <c r="D83" s="21"/>
      <c r="E83" s="21"/>
      <c r="F83" s="21"/>
      <c r="G83" s="21" t="s">
        <v>182</v>
      </c>
      <c r="H83" s="22">
        <v>904.23</v>
      </c>
      <c r="I83" s="21" t="s">
        <v>183</v>
      </c>
      <c r="J83" s="23">
        <v>6637.04</v>
      </c>
    </row>
    <row r="84" spans="1:10" ht="1.1499999999999999" customHeight="1" thickTop="1">
      <c r="A84" s="24"/>
      <c r="B84" s="24"/>
      <c r="C84" s="24"/>
      <c r="D84" s="24"/>
      <c r="E84" s="24"/>
      <c r="F84" s="24"/>
      <c r="G84" s="24"/>
      <c r="H84" s="24"/>
      <c r="I84" s="24"/>
      <c r="J84" s="24"/>
    </row>
    <row r="85" spans="1:10" ht="18" customHeight="1">
      <c r="A85" s="6" t="s">
        <v>54</v>
      </c>
      <c r="B85" s="7" t="s">
        <v>9</v>
      </c>
      <c r="C85" s="6" t="s">
        <v>10</v>
      </c>
      <c r="D85" s="6" t="s">
        <v>11</v>
      </c>
      <c r="E85" s="245" t="s">
        <v>161</v>
      </c>
      <c r="F85" s="245"/>
      <c r="G85" s="8" t="s">
        <v>12</v>
      </c>
      <c r="H85" s="7" t="s">
        <v>13</v>
      </c>
      <c r="I85" s="7" t="s">
        <v>14</v>
      </c>
      <c r="J85" s="7" t="s">
        <v>16</v>
      </c>
    </row>
    <row r="86" spans="1:10" ht="25.9" customHeight="1">
      <c r="A86" s="9" t="s">
        <v>162</v>
      </c>
      <c r="B86" s="10" t="s">
        <v>55</v>
      </c>
      <c r="C86" s="9" t="s">
        <v>22</v>
      </c>
      <c r="D86" s="9" t="s">
        <v>56</v>
      </c>
      <c r="E86" s="241" t="s">
        <v>231</v>
      </c>
      <c r="F86" s="241"/>
      <c r="G86" s="11" t="s">
        <v>35</v>
      </c>
      <c r="H86" s="12">
        <v>1</v>
      </c>
      <c r="I86" s="13">
        <v>31.47</v>
      </c>
      <c r="J86" s="13">
        <v>31.47</v>
      </c>
    </row>
    <row r="87" spans="1:10" ht="24" customHeight="1">
      <c r="A87" s="25" t="s">
        <v>186</v>
      </c>
      <c r="B87" s="26" t="s">
        <v>232</v>
      </c>
      <c r="C87" s="25" t="s">
        <v>22</v>
      </c>
      <c r="D87" s="25" t="s">
        <v>233</v>
      </c>
      <c r="E87" s="243" t="s">
        <v>189</v>
      </c>
      <c r="F87" s="243"/>
      <c r="G87" s="27" t="s">
        <v>190</v>
      </c>
      <c r="H87" s="28">
        <v>0.67200000000000004</v>
      </c>
      <c r="I87" s="29">
        <v>29.81</v>
      </c>
      <c r="J87" s="29">
        <v>20.03</v>
      </c>
    </row>
    <row r="88" spans="1:10" ht="24" customHeight="1">
      <c r="A88" s="25" t="s">
        <v>186</v>
      </c>
      <c r="B88" s="26" t="s">
        <v>187</v>
      </c>
      <c r="C88" s="25" t="s">
        <v>22</v>
      </c>
      <c r="D88" s="25" t="s">
        <v>188</v>
      </c>
      <c r="E88" s="243" t="s">
        <v>189</v>
      </c>
      <c r="F88" s="243"/>
      <c r="G88" s="27" t="s">
        <v>190</v>
      </c>
      <c r="H88" s="28">
        <v>0.247</v>
      </c>
      <c r="I88" s="29">
        <v>21.29</v>
      </c>
      <c r="J88" s="29">
        <v>5.25</v>
      </c>
    </row>
    <row r="89" spans="1:10" ht="25.9" customHeight="1">
      <c r="A89" s="14" t="s">
        <v>164</v>
      </c>
      <c r="B89" s="15" t="s">
        <v>234</v>
      </c>
      <c r="C89" s="14" t="s">
        <v>22</v>
      </c>
      <c r="D89" s="14" t="s">
        <v>235</v>
      </c>
      <c r="E89" s="242" t="s">
        <v>167</v>
      </c>
      <c r="F89" s="242"/>
      <c r="G89" s="16" t="s">
        <v>40</v>
      </c>
      <c r="H89" s="17">
        <v>0.1</v>
      </c>
      <c r="I89" s="18">
        <v>1.32</v>
      </c>
      <c r="J89" s="18">
        <v>0.13</v>
      </c>
    </row>
    <row r="90" spans="1:10" ht="25.9" customHeight="1">
      <c r="A90" s="14" t="s">
        <v>164</v>
      </c>
      <c r="B90" s="15" t="s">
        <v>236</v>
      </c>
      <c r="C90" s="14" t="s">
        <v>22</v>
      </c>
      <c r="D90" s="14" t="s">
        <v>237</v>
      </c>
      <c r="E90" s="242" t="s">
        <v>167</v>
      </c>
      <c r="F90" s="242"/>
      <c r="G90" s="16" t="s">
        <v>238</v>
      </c>
      <c r="H90" s="17">
        <v>1.5550200000000001</v>
      </c>
      <c r="I90" s="18">
        <v>3.9</v>
      </c>
      <c r="J90" s="18">
        <v>6.06</v>
      </c>
    </row>
    <row r="91" spans="1:10">
      <c r="A91" s="19"/>
      <c r="B91" s="19"/>
      <c r="C91" s="19"/>
      <c r="D91" s="19"/>
      <c r="E91" s="19" t="s">
        <v>177</v>
      </c>
      <c r="F91" s="20">
        <v>17.059999999999999</v>
      </c>
      <c r="G91" s="19" t="s">
        <v>178</v>
      </c>
      <c r="H91" s="20">
        <v>0</v>
      </c>
      <c r="I91" s="19" t="s">
        <v>179</v>
      </c>
      <c r="J91" s="20">
        <v>17.059999999999999</v>
      </c>
    </row>
    <row r="92" spans="1:10">
      <c r="A92" s="19"/>
      <c r="B92" s="19"/>
      <c r="C92" s="19"/>
      <c r="D92" s="19"/>
      <c r="E92" s="19" t="s">
        <v>180</v>
      </c>
      <c r="F92" s="20">
        <v>8.0399999999999991</v>
      </c>
      <c r="G92" s="19"/>
      <c r="H92" s="244" t="s">
        <v>181</v>
      </c>
      <c r="I92" s="244"/>
      <c r="J92" s="20">
        <v>39.51</v>
      </c>
    </row>
    <row r="93" spans="1:10" ht="30" customHeight="1" thickBot="1">
      <c r="A93" s="21"/>
      <c r="B93" s="21"/>
      <c r="C93" s="21"/>
      <c r="D93" s="21"/>
      <c r="E93" s="21"/>
      <c r="F93" s="21"/>
      <c r="G93" s="21" t="s">
        <v>182</v>
      </c>
      <c r="H93" s="22">
        <v>904</v>
      </c>
      <c r="I93" s="21" t="s">
        <v>183</v>
      </c>
      <c r="J93" s="23">
        <v>35717.040000000001</v>
      </c>
    </row>
    <row r="94" spans="1:10" ht="1.1499999999999999" customHeight="1" thickTop="1">
      <c r="A94" s="24"/>
      <c r="B94" s="24"/>
      <c r="C94" s="24"/>
      <c r="D94" s="24"/>
      <c r="E94" s="24"/>
      <c r="F94" s="24"/>
      <c r="G94" s="24"/>
      <c r="H94" s="24"/>
      <c r="I94" s="24"/>
      <c r="J94" s="24"/>
    </row>
    <row r="95" spans="1:10" ht="18" customHeight="1">
      <c r="A95" s="6" t="s">
        <v>57</v>
      </c>
      <c r="B95" s="7" t="s">
        <v>9</v>
      </c>
      <c r="C95" s="6" t="s">
        <v>10</v>
      </c>
      <c r="D95" s="6" t="s">
        <v>11</v>
      </c>
      <c r="E95" s="245" t="s">
        <v>161</v>
      </c>
      <c r="F95" s="245"/>
      <c r="G95" s="8" t="s">
        <v>12</v>
      </c>
      <c r="H95" s="7" t="s">
        <v>13</v>
      </c>
      <c r="I95" s="7" t="s">
        <v>14</v>
      </c>
      <c r="J95" s="7" t="s">
        <v>16</v>
      </c>
    </row>
    <row r="96" spans="1:10" ht="25.9" customHeight="1">
      <c r="A96" s="9" t="s">
        <v>162</v>
      </c>
      <c r="B96" s="10" t="s">
        <v>58</v>
      </c>
      <c r="C96" s="9" t="s">
        <v>30</v>
      </c>
      <c r="D96" s="9" t="s">
        <v>59</v>
      </c>
      <c r="E96" s="241" t="s">
        <v>231</v>
      </c>
      <c r="F96" s="241"/>
      <c r="G96" s="11" t="s">
        <v>35</v>
      </c>
      <c r="H96" s="12">
        <v>1</v>
      </c>
      <c r="I96" s="13">
        <v>18.579999999999998</v>
      </c>
      <c r="J96" s="13">
        <v>18.579999999999998</v>
      </c>
    </row>
    <row r="97" spans="1:10" ht="24" customHeight="1">
      <c r="A97" s="25" t="s">
        <v>186</v>
      </c>
      <c r="B97" s="26" t="s">
        <v>232</v>
      </c>
      <c r="C97" s="25" t="s">
        <v>22</v>
      </c>
      <c r="D97" s="25" t="s">
        <v>233</v>
      </c>
      <c r="E97" s="243" t="s">
        <v>189</v>
      </c>
      <c r="F97" s="243"/>
      <c r="G97" s="27" t="s">
        <v>190</v>
      </c>
      <c r="H97" s="28">
        <v>0.24399999999999999</v>
      </c>
      <c r="I97" s="29">
        <v>29.81</v>
      </c>
      <c r="J97" s="29">
        <v>7.27</v>
      </c>
    </row>
    <row r="98" spans="1:10" ht="24" customHeight="1">
      <c r="A98" s="25" t="s">
        <v>186</v>
      </c>
      <c r="B98" s="26" t="s">
        <v>187</v>
      </c>
      <c r="C98" s="25" t="s">
        <v>22</v>
      </c>
      <c r="D98" s="25" t="s">
        <v>188</v>
      </c>
      <c r="E98" s="243" t="s">
        <v>189</v>
      </c>
      <c r="F98" s="243"/>
      <c r="G98" s="27" t="s">
        <v>190</v>
      </c>
      <c r="H98" s="28">
        <v>8.8999999999999996E-2</v>
      </c>
      <c r="I98" s="29">
        <v>21.29</v>
      </c>
      <c r="J98" s="29">
        <v>1.89</v>
      </c>
    </row>
    <row r="99" spans="1:10" ht="24" customHeight="1">
      <c r="A99" s="14" t="s">
        <v>164</v>
      </c>
      <c r="B99" s="15" t="s">
        <v>239</v>
      </c>
      <c r="C99" s="14" t="s">
        <v>22</v>
      </c>
      <c r="D99" s="14" t="s">
        <v>240</v>
      </c>
      <c r="E99" s="242" t="s">
        <v>167</v>
      </c>
      <c r="F99" s="242"/>
      <c r="G99" s="16" t="s">
        <v>241</v>
      </c>
      <c r="H99" s="17">
        <v>0.33</v>
      </c>
      <c r="I99" s="18">
        <v>28.55</v>
      </c>
      <c r="J99" s="18">
        <v>9.42</v>
      </c>
    </row>
    <row r="100" spans="1:10">
      <c r="A100" s="19"/>
      <c r="B100" s="19"/>
      <c r="C100" s="19"/>
      <c r="D100" s="19"/>
      <c r="E100" s="19" t="s">
        <v>177</v>
      </c>
      <c r="F100" s="20">
        <v>6.17</v>
      </c>
      <c r="G100" s="19" t="s">
        <v>178</v>
      </c>
      <c r="H100" s="20">
        <v>0</v>
      </c>
      <c r="I100" s="19" t="s">
        <v>179</v>
      </c>
      <c r="J100" s="20">
        <v>6.17</v>
      </c>
    </row>
    <row r="101" spans="1:10">
      <c r="A101" s="19"/>
      <c r="B101" s="19"/>
      <c r="C101" s="19"/>
      <c r="D101" s="19"/>
      <c r="E101" s="19" t="s">
        <v>180</v>
      </c>
      <c r="F101" s="20">
        <v>4.74</v>
      </c>
      <c r="G101" s="19"/>
      <c r="H101" s="244" t="s">
        <v>181</v>
      </c>
      <c r="I101" s="244"/>
      <c r="J101" s="20">
        <v>23.32</v>
      </c>
    </row>
    <row r="102" spans="1:10" ht="30" customHeight="1" thickBot="1">
      <c r="A102" s="21"/>
      <c r="B102" s="21"/>
      <c r="C102" s="21"/>
      <c r="D102" s="21"/>
      <c r="E102" s="21"/>
      <c r="F102" s="21"/>
      <c r="G102" s="21" t="s">
        <v>182</v>
      </c>
      <c r="H102" s="22">
        <v>904</v>
      </c>
      <c r="I102" s="21" t="s">
        <v>183</v>
      </c>
      <c r="J102" s="23">
        <v>21081.279999999999</v>
      </c>
    </row>
    <row r="103" spans="1:10" ht="1.1499999999999999" customHeight="1" thickTop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</row>
    <row r="104" spans="1:10" ht="24" customHeight="1">
      <c r="A104" s="3" t="s">
        <v>60</v>
      </c>
      <c r="B104" s="3"/>
      <c r="C104" s="3"/>
      <c r="D104" s="3" t="s">
        <v>61</v>
      </c>
      <c r="E104" s="3"/>
      <c r="F104" s="246"/>
      <c r="G104" s="246"/>
      <c r="H104" s="4"/>
      <c r="I104" s="3"/>
      <c r="J104" s="5">
        <v>106472.69</v>
      </c>
    </row>
    <row r="105" spans="1:10" ht="18" customHeight="1">
      <c r="A105" s="6" t="s">
        <v>62</v>
      </c>
      <c r="B105" s="7" t="s">
        <v>9</v>
      </c>
      <c r="C105" s="6" t="s">
        <v>10</v>
      </c>
      <c r="D105" s="6" t="s">
        <v>11</v>
      </c>
      <c r="E105" s="245" t="s">
        <v>161</v>
      </c>
      <c r="F105" s="245"/>
      <c r="G105" s="8" t="s">
        <v>12</v>
      </c>
      <c r="H105" s="7" t="s">
        <v>13</v>
      </c>
      <c r="I105" s="7" t="s">
        <v>14</v>
      </c>
      <c r="J105" s="7" t="s">
        <v>16</v>
      </c>
    </row>
    <row r="106" spans="1:10" ht="24" customHeight="1">
      <c r="A106" s="9" t="s">
        <v>162</v>
      </c>
      <c r="B106" s="10" t="s">
        <v>63</v>
      </c>
      <c r="C106" s="9" t="s">
        <v>30</v>
      </c>
      <c r="D106" s="9" t="s">
        <v>64</v>
      </c>
      <c r="E106" s="241">
        <v>210</v>
      </c>
      <c r="F106" s="241"/>
      <c r="G106" s="11" t="s">
        <v>35</v>
      </c>
      <c r="H106" s="12">
        <v>1</v>
      </c>
      <c r="I106" s="13">
        <v>31.55</v>
      </c>
      <c r="J106" s="13">
        <v>31.55</v>
      </c>
    </row>
    <row r="107" spans="1:10" ht="24" customHeight="1">
      <c r="A107" s="25" t="s">
        <v>186</v>
      </c>
      <c r="B107" s="26" t="s">
        <v>187</v>
      </c>
      <c r="C107" s="25" t="s">
        <v>22</v>
      </c>
      <c r="D107" s="25" t="s">
        <v>188</v>
      </c>
      <c r="E107" s="243" t="s">
        <v>189</v>
      </c>
      <c r="F107" s="243"/>
      <c r="G107" s="27" t="s">
        <v>190</v>
      </c>
      <c r="H107" s="28">
        <v>1.333</v>
      </c>
      <c r="I107" s="29">
        <v>21.29</v>
      </c>
      <c r="J107" s="29">
        <v>28.37</v>
      </c>
    </row>
    <row r="108" spans="1:10" ht="24" customHeight="1">
      <c r="A108" s="14" t="s">
        <v>164</v>
      </c>
      <c r="B108" s="15" t="s">
        <v>242</v>
      </c>
      <c r="C108" s="14" t="s">
        <v>38</v>
      </c>
      <c r="D108" s="14" t="s">
        <v>243</v>
      </c>
      <c r="E108" s="242" t="s">
        <v>167</v>
      </c>
      <c r="F108" s="242"/>
      <c r="G108" s="16" t="s">
        <v>40</v>
      </c>
      <c r="H108" s="17">
        <v>0.1</v>
      </c>
      <c r="I108" s="18">
        <v>7.69</v>
      </c>
      <c r="J108" s="18">
        <v>0.76</v>
      </c>
    </row>
    <row r="109" spans="1:10" ht="24" customHeight="1">
      <c r="A109" s="14" t="s">
        <v>164</v>
      </c>
      <c r="B109" s="15" t="s">
        <v>244</v>
      </c>
      <c r="C109" s="14" t="s">
        <v>38</v>
      </c>
      <c r="D109" s="14" t="s">
        <v>245</v>
      </c>
      <c r="E109" s="242" t="s">
        <v>167</v>
      </c>
      <c r="F109" s="242"/>
      <c r="G109" s="16" t="s">
        <v>241</v>
      </c>
      <c r="H109" s="17">
        <v>0.109</v>
      </c>
      <c r="I109" s="18">
        <v>22.26</v>
      </c>
      <c r="J109" s="18">
        <v>2.42</v>
      </c>
    </row>
    <row r="110" spans="1:10">
      <c r="A110" s="19"/>
      <c r="B110" s="19"/>
      <c r="C110" s="19"/>
      <c r="D110" s="19"/>
      <c r="E110" s="19" t="s">
        <v>177</v>
      </c>
      <c r="F110" s="20">
        <v>17.920000000000002</v>
      </c>
      <c r="G110" s="19" t="s">
        <v>178</v>
      </c>
      <c r="H110" s="20">
        <v>0</v>
      </c>
      <c r="I110" s="19" t="s">
        <v>179</v>
      </c>
      <c r="J110" s="20">
        <v>17.920000000000002</v>
      </c>
    </row>
    <row r="111" spans="1:10">
      <c r="A111" s="19"/>
      <c r="B111" s="19"/>
      <c r="C111" s="19"/>
      <c r="D111" s="19"/>
      <c r="E111" s="19" t="s">
        <v>180</v>
      </c>
      <c r="F111" s="20">
        <v>8.06</v>
      </c>
      <c r="G111" s="19"/>
      <c r="H111" s="244" t="s">
        <v>181</v>
      </c>
      <c r="I111" s="244"/>
      <c r="J111" s="20">
        <v>39.61</v>
      </c>
    </row>
    <row r="112" spans="1:10" ht="30" customHeight="1" thickBot="1">
      <c r="A112" s="21"/>
      <c r="B112" s="21"/>
      <c r="C112" s="21"/>
      <c r="D112" s="21"/>
      <c r="E112" s="21"/>
      <c r="F112" s="21"/>
      <c r="G112" s="21" t="s">
        <v>182</v>
      </c>
      <c r="H112" s="22">
        <v>1675.5</v>
      </c>
      <c r="I112" s="21" t="s">
        <v>183</v>
      </c>
      <c r="J112" s="23">
        <v>66366.55</v>
      </c>
    </row>
    <row r="113" spans="1:10" ht="1.1499999999999999" customHeight="1" thickTop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</row>
    <row r="114" spans="1:10" ht="18" customHeight="1">
      <c r="A114" s="6" t="s">
        <v>65</v>
      </c>
      <c r="B114" s="7" t="s">
        <v>9</v>
      </c>
      <c r="C114" s="6" t="s">
        <v>10</v>
      </c>
      <c r="D114" s="6" t="s">
        <v>11</v>
      </c>
      <c r="E114" s="245" t="s">
        <v>161</v>
      </c>
      <c r="F114" s="245"/>
      <c r="G114" s="8" t="s">
        <v>12</v>
      </c>
      <c r="H114" s="7" t="s">
        <v>13</v>
      </c>
      <c r="I114" s="7" t="s">
        <v>14</v>
      </c>
      <c r="J114" s="7" t="s">
        <v>16</v>
      </c>
    </row>
    <row r="115" spans="1:10" ht="25.9" customHeight="1">
      <c r="A115" s="9" t="s">
        <v>162</v>
      </c>
      <c r="B115" s="10" t="s">
        <v>66</v>
      </c>
      <c r="C115" s="9" t="s">
        <v>30</v>
      </c>
      <c r="D115" s="9" t="s">
        <v>67</v>
      </c>
      <c r="E115" s="241" t="s">
        <v>246</v>
      </c>
      <c r="F115" s="241"/>
      <c r="G115" s="11" t="s">
        <v>35</v>
      </c>
      <c r="H115" s="12">
        <v>1</v>
      </c>
      <c r="I115" s="13">
        <v>4.67</v>
      </c>
      <c r="J115" s="13">
        <v>4.67</v>
      </c>
    </row>
    <row r="116" spans="1:10" ht="25.9" customHeight="1">
      <c r="A116" s="25" t="s">
        <v>186</v>
      </c>
      <c r="B116" s="26" t="s">
        <v>247</v>
      </c>
      <c r="C116" s="25" t="s">
        <v>22</v>
      </c>
      <c r="D116" s="25" t="s">
        <v>248</v>
      </c>
      <c r="E116" s="243" t="s">
        <v>189</v>
      </c>
      <c r="F116" s="243"/>
      <c r="G116" s="27" t="s">
        <v>190</v>
      </c>
      <c r="H116" s="28">
        <v>0.1</v>
      </c>
      <c r="I116" s="29">
        <v>28.46</v>
      </c>
      <c r="J116" s="29">
        <v>2.84</v>
      </c>
    </row>
    <row r="117" spans="1:10" ht="24" customHeight="1">
      <c r="A117" s="25" t="s">
        <v>186</v>
      </c>
      <c r="B117" s="26" t="s">
        <v>187</v>
      </c>
      <c r="C117" s="25" t="s">
        <v>22</v>
      </c>
      <c r="D117" s="25" t="s">
        <v>188</v>
      </c>
      <c r="E117" s="243" t="s">
        <v>189</v>
      </c>
      <c r="F117" s="243"/>
      <c r="G117" s="27" t="s">
        <v>190</v>
      </c>
      <c r="H117" s="28">
        <v>0.05</v>
      </c>
      <c r="I117" s="29">
        <v>21.29</v>
      </c>
      <c r="J117" s="29">
        <v>1.06</v>
      </c>
    </row>
    <row r="118" spans="1:10" ht="24" customHeight="1">
      <c r="A118" s="14" t="s">
        <v>164</v>
      </c>
      <c r="B118" s="15" t="s">
        <v>249</v>
      </c>
      <c r="C118" s="14" t="s">
        <v>22</v>
      </c>
      <c r="D118" s="14" t="s">
        <v>250</v>
      </c>
      <c r="E118" s="242" t="s">
        <v>167</v>
      </c>
      <c r="F118" s="242"/>
      <c r="G118" s="16" t="s">
        <v>238</v>
      </c>
      <c r="H118" s="17">
        <v>0.42</v>
      </c>
      <c r="I118" s="18">
        <v>1.84</v>
      </c>
      <c r="J118" s="18">
        <v>0.77</v>
      </c>
    </row>
    <row r="119" spans="1:10">
      <c r="A119" s="19"/>
      <c r="B119" s="19"/>
      <c r="C119" s="19"/>
      <c r="D119" s="19"/>
      <c r="E119" s="19" t="s">
        <v>177</v>
      </c>
      <c r="F119" s="20">
        <v>2.71</v>
      </c>
      <c r="G119" s="19" t="s">
        <v>178</v>
      </c>
      <c r="H119" s="20">
        <v>0</v>
      </c>
      <c r="I119" s="19" t="s">
        <v>179</v>
      </c>
      <c r="J119" s="20">
        <v>2.71</v>
      </c>
    </row>
    <row r="120" spans="1:10">
      <c r="A120" s="19"/>
      <c r="B120" s="19"/>
      <c r="C120" s="19"/>
      <c r="D120" s="19"/>
      <c r="E120" s="19" t="s">
        <v>180</v>
      </c>
      <c r="F120" s="20">
        <v>1.19</v>
      </c>
      <c r="G120" s="19"/>
      <c r="H120" s="244" t="s">
        <v>181</v>
      </c>
      <c r="I120" s="244"/>
      <c r="J120" s="20">
        <v>5.86</v>
      </c>
    </row>
    <row r="121" spans="1:10" ht="30" customHeight="1" thickBot="1">
      <c r="A121" s="21"/>
      <c r="B121" s="21"/>
      <c r="C121" s="21"/>
      <c r="D121" s="21"/>
      <c r="E121" s="21"/>
      <c r="F121" s="21"/>
      <c r="G121" s="21" t="s">
        <v>182</v>
      </c>
      <c r="H121" s="22">
        <v>1675.5</v>
      </c>
      <c r="I121" s="21" t="s">
        <v>183</v>
      </c>
      <c r="J121" s="23">
        <v>9818.43</v>
      </c>
    </row>
    <row r="122" spans="1:10" ht="1.1499999999999999" customHeight="1" thickTop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</row>
    <row r="123" spans="1:10" ht="18" customHeight="1">
      <c r="A123" s="6" t="s">
        <v>68</v>
      </c>
      <c r="B123" s="7" t="s">
        <v>9</v>
      </c>
      <c r="C123" s="6" t="s">
        <v>10</v>
      </c>
      <c r="D123" s="6" t="s">
        <v>11</v>
      </c>
      <c r="E123" s="245" t="s">
        <v>161</v>
      </c>
      <c r="F123" s="245"/>
      <c r="G123" s="8" t="s">
        <v>12</v>
      </c>
      <c r="H123" s="7" t="s">
        <v>13</v>
      </c>
      <c r="I123" s="7" t="s">
        <v>14</v>
      </c>
      <c r="J123" s="7" t="s">
        <v>16</v>
      </c>
    </row>
    <row r="124" spans="1:10" ht="52.15" customHeight="1">
      <c r="A124" s="9" t="s">
        <v>162</v>
      </c>
      <c r="B124" s="10" t="s">
        <v>69</v>
      </c>
      <c r="C124" s="9" t="s">
        <v>22</v>
      </c>
      <c r="D124" s="9" t="s">
        <v>70</v>
      </c>
      <c r="E124" s="241" t="s">
        <v>246</v>
      </c>
      <c r="F124" s="241"/>
      <c r="G124" s="11" t="s">
        <v>35</v>
      </c>
      <c r="H124" s="12">
        <v>1</v>
      </c>
      <c r="I124" s="13">
        <v>74.69</v>
      </c>
      <c r="J124" s="13">
        <v>74.69</v>
      </c>
    </row>
    <row r="125" spans="1:10" ht="25.9" customHeight="1">
      <c r="A125" s="25" t="s">
        <v>186</v>
      </c>
      <c r="B125" s="26" t="s">
        <v>247</v>
      </c>
      <c r="C125" s="25" t="s">
        <v>22</v>
      </c>
      <c r="D125" s="25" t="s">
        <v>248</v>
      </c>
      <c r="E125" s="243" t="s">
        <v>189</v>
      </c>
      <c r="F125" s="243"/>
      <c r="G125" s="27" t="s">
        <v>190</v>
      </c>
      <c r="H125" s="28">
        <v>0.91</v>
      </c>
      <c r="I125" s="29">
        <v>28.46</v>
      </c>
      <c r="J125" s="29">
        <v>25.89</v>
      </c>
    </row>
    <row r="126" spans="1:10" ht="24" customHeight="1">
      <c r="A126" s="25" t="s">
        <v>186</v>
      </c>
      <c r="B126" s="26" t="s">
        <v>187</v>
      </c>
      <c r="C126" s="25" t="s">
        <v>22</v>
      </c>
      <c r="D126" s="25" t="s">
        <v>188</v>
      </c>
      <c r="E126" s="243" t="s">
        <v>189</v>
      </c>
      <c r="F126" s="243"/>
      <c r="G126" s="27" t="s">
        <v>190</v>
      </c>
      <c r="H126" s="28">
        <v>0.46</v>
      </c>
      <c r="I126" s="29">
        <v>21.29</v>
      </c>
      <c r="J126" s="29">
        <v>9.7899999999999991</v>
      </c>
    </row>
    <row r="127" spans="1:10" ht="25.9" customHeight="1">
      <c r="A127" s="14" t="s">
        <v>164</v>
      </c>
      <c r="B127" s="15" t="s">
        <v>251</v>
      </c>
      <c r="C127" s="14" t="s">
        <v>22</v>
      </c>
      <c r="D127" s="14" t="s">
        <v>252</v>
      </c>
      <c r="E127" s="242" t="s">
        <v>167</v>
      </c>
      <c r="F127" s="242"/>
      <c r="G127" s="16" t="s">
        <v>35</v>
      </c>
      <c r="H127" s="17">
        <v>1.0900000000000001</v>
      </c>
      <c r="I127" s="18">
        <v>31.71</v>
      </c>
      <c r="J127" s="18">
        <v>34.56</v>
      </c>
    </row>
    <row r="128" spans="1:10" ht="24" customHeight="1">
      <c r="A128" s="14" t="s">
        <v>164</v>
      </c>
      <c r="B128" s="15" t="s">
        <v>253</v>
      </c>
      <c r="C128" s="14" t="s">
        <v>22</v>
      </c>
      <c r="D128" s="14" t="s">
        <v>254</v>
      </c>
      <c r="E128" s="242" t="s">
        <v>167</v>
      </c>
      <c r="F128" s="242"/>
      <c r="G128" s="16" t="s">
        <v>238</v>
      </c>
      <c r="H128" s="17">
        <v>6.14</v>
      </c>
      <c r="I128" s="18">
        <v>0.6</v>
      </c>
      <c r="J128" s="18">
        <v>3.68</v>
      </c>
    </row>
    <row r="129" spans="1:10" ht="24" customHeight="1">
      <c r="A129" s="14" t="s">
        <v>164</v>
      </c>
      <c r="B129" s="15" t="s">
        <v>255</v>
      </c>
      <c r="C129" s="14" t="s">
        <v>22</v>
      </c>
      <c r="D129" s="14" t="s">
        <v>256</v>
      </c>
      <c r="E129" s="242" t="s">
        <v>167</v>
      </c>
      <c r="F129" s="242"/>
      <c r="G129" s="16" t="s">
        <v>238</v>
      </c>
      <c r="H129" s="17">
        <v>0.22</v>
      </c>
      <c r="I129" s="18">
        <v>3.52</v>
      </c>
      <c r="J129" s="18">
        <v>0.77</v>
      </c>
    </row>
    <row r="130" spans="1:10">
      <c r="A130" s="19"/>
      <c r="B130" s="19"/>
      <c r="C130" s="19"/>
      <c r="D130" s="19"/>
      <c r="E130" s="19" t="s">
        <v>177</v>
      </c>
      <c r="F130" s="20">
        <v>24.78</v>
      </c>
      <c r="G130" s="19" t="s">
        <v>178</v>
      </c>
      <c r="H130" s="20">
        <v>0</v>
      </c>
      <c r="I130" s="19" t="s">
        <v>179</v>
      </c>
      <c r="J130" s="20">
        <v>24.78</v>
      </c>
    </row>
    <row r="131" spans="1:10">
      <c r="A131" s="19"/>
      <c r="B131" s="19"/>
      <c r="C131" s="19"/>
      <c r="D131" s="19"/>
      <c r="E131" s="19" t="s">
        <v>180</v>
      </c>
      <c r="F131" s="20">
        <v>19.079999999999998</v>
      </c>
      <c r="G131" s="19"/>
      <c r="H131" s="244" t="s">
        <v>181</v>
      </c>
      <c r="I131" s="244"/>
      <c r="J131" s="20">
        <v>93.77</v>
      </c>
    </row>
    <row r="132" spans="1:10" ht="30" customHeight="1" thickBot="1">
      <c r="A132" s="21"/>
      <c r="B132" s="21"/>
      <c r="C132" s="21"/>
      <c r="D132" s="21"/>
      <c r="E132" s="21"/>
      <c r="F132" s="21"/>
      <c r="G132" s="21" t="s">
        <v>182</v>
      </c>
      <c r="H132" s="22">
        <v>323</v>
      </c>
      <c r="I132" s="21" t="s">
        <v>183</v>
      </c>
      <c r="J132" s="23">
        <v>30287.71</v>
      </c>
    </row>
    <row r="133" spans="1:10" ht="1.1499999999999999" customHeight="1" thickTop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</row>
    <row r="134" spans="1:10" ht="24" customHeight="1">
      <c r="A134" s="3" t="s">
        <v>71</v>
      </c>
      <c r="B134" s="3"/>
      <c r="C134" s="3"/>
      <c r="D134" s="3" t="s">
        <v>72</v>
      </c>
      <c r="E134" s="3"/>
      <c r="F134" s="246"/>
      <c r="G134" s="246"/>
      <c r="H134" s="4"/>
      <c r="I134" s="3"/>
      <c r="J134" s="5">
        <v>22597.82</v>
      </c>
    </row>
    <row r="135" spans="1:10" ht="18" customHeight="1">
      <c r="A135" s="6" t="s">
        <v>73</v>
      </c>
      <c r="B135" s="7" t="s">
        <v>9</v>
      </c>
      <c r="C135" s="6" t="s">
        <v>10</v>
      </c>
      <c r="D135" s="6" t="s">
        <v>11</v>
      </c>
      <c r="E135" s="245" t="s">
        <v>161</v>
      </c>
      <c r="F135" s="245"/>
      <c r="G135" s="8" t="s">
        <v>12</v>
      </c>
      <c r="H135" s="7" t="s">
        <v>13</v>
      </c>
      <c r="I135" s="7" t="s">
        <v>14</v>
      </c>
      <c r="J135" s="7" t="s">
        <v>16</v>
      </c>
    </row>
    <row r="136" spans="1:10" ht="39" customHeight="1">
      <c r="A136" s="9" t="s">
        <v>162</v>
      </c>
      <c r="B136" s="10" t="s">
        <v>74</v>
      </c>
      <c r="C136" s="9" t="s">
        <v>22</v>
      </c>
      <c r="D136" s="9" t="s">
        <v>75</v>
      </c>
      <c r="E136" s="241" t="s">
        <v>257</v>
      </c>
      <c r="F136" s="241"/>
      <c r="G136" s="11" t="s">
        <v>35</v>
      </c>
      <c r="H136" s="12">
        <v>1</v>
      </c>
      <c r="I136" s="13">
        <v>82.21</v>
      </c>
      <c r="J136" s="13">
        <v>82.21</v>
      </c>
    </row>
    <row r="137" spans="1:10" ht="25.9" customHeight="1">
      <c r="A137" s="25" t="s">
        <v>186</v>
      </c>
      <c r="B137" s="26" t="s">
        <v>247</v>
      </c>
      <c r="C137" s="25" t="s">
        <v>22</v>
      </c>
      <c r="D137" s="25" t="s">
        <v>248</v>
      </c>
      <c r="E137" s="243" t="s">
        <v>189</v>
      </c>
      <c r="F137" s="243"/>
      <c r="G137" s="27" t="s">
        <v>190</v>
      </c>
      <c r="H137" s="28">
        <v>0.31</v>
      </c>
      <c r="I137" s="29">
        <v>28.46</v>
      </c>
      <c r="J137" s="29">
        <v>8.82</v>
      </c>
    </row>
    <row r="138" spans="1:10" ht="24" customHeight="1">
      <c r="A138" s="25" t="s">
        <v>186</v>
      </c>
      <c r="B138" s="26" t="s">
        <v>187</v>
      </c>
      <c r="C138" s="25" t="s">
        <v>22</v>
      </c>
      <c r="D138" s="25" t="s">
        <v>188</v>
      </c>
      <c r="E138" s="243" t="s">
        <v>189</v>
      </c>
      <c r="F138" s="243"/>
      <c r="G138" s="27" t="s">
        <v>190</v>
      </c>
      <c r="H138" s="28">
        <v>0.17</v>
      </c>
      <c r="I138" s="29">
        <v>21.29</v>
      </c>
      <c r="J138" s="29">
        <v>3.61</v>
      </c>
    </row>
    <row r="139" spans="1:10" ht="25.9" customHeight="1">
      <c r="A139" s="14" t="s">
        <v>164</v>
      </c>
      <c r="B139" s="15" t="s">
        <v>258</v>
      </c>
      <c r="C139" s="14" t="s">
        <v>22</v>
      </c>
      <c r="D139" s="14" t="s">
        <v>259</v>
      </c>
      <c r="E139" s="242" t="s">
        <v>167</v>
      </c>
      <c r="F139" s="242"/>
      <c r="G139" s="16" t="s">
        <v>35</v>
      </c>
      <c r="H139" s="17">
        <v>1.07</v>
      </c>
      <c r="I139" s="18">
        <v>59.93</v>
      </c>
      <c r="J139" s="18">
        <v>64.12</v>
      </c>
    </row>
    <row r="140" spans="1:10" ht="24" customHeight="1">
      <c r="A140" s="14" t="s">
        <v>164</v>
      </c>
      <c r="B140" s="15" t="s">
        <v>253</v>
      </c>
      <c r="C140" s="14" t="s">
        <v>22</v>
      </c>
      <c r="D140" s="14" t="s">
        <v>254</v>
      </c>
      <c r="E140" s="242" t="s">
        <v>167</v>
      </c>
      <c r="F140" s="242"/>
      <c r="G140" s="16" t="s">
        <v>238</v>
      </c>
      <c r="H140" s="17">
        <v>8.6199999999999992</v>
      </c>
      <c r="I140" s="18">
        <v>0.6</v>
      </c>
      <c r="J140" s="18">
        <v>5.17</v>
      </c>
    </row>
    <row r="141" spans="1:10" ht="24" customHeight="1">
      <c r="A141" s="14" t="s">
        <v>164</v>
      </c>
      <c r="B141" s="15" t="s">
        <v>255</v>
      </c>
      <c r="C141" s="14" t="s">
        <v>22</v>
      </c>
      <c r="D141" s="14" t="s">
        <v>256</v>
      </c>
      <c r="E141" s="242" t="s">
        <v>167</v>
      </c>
      <c r="F141" s="242"/>
      <c r="G141" s="16" t="s">
        <v>238</v>
      </c>
      <c r="H141" s="17">
        <v>0.14000000000000001</v>
      </c>
      <c r="I141" s="18">
        <v>3.52</v>
      </c>
      <c r="J141" s="18">
        <v>0.49</v>
      </c>
    </row>
    <row r="142" spans="1:10">
      <c r="A142" s="19"/>
      <c r="B142" s="19"/>
      <c r="C142" s="19"/>
      <c r="D142" s="19"/>
      <c r="E142" s="19" t="s">
        <v>177</v>
      </c>
      <c r="F142" s="20">
        <v>8.61</v>
      </c>
      <c r="G142" s="19" t="s">
        <v>178</v>
      </c>
      <c r="H142" s="20">
        <v>0</v>
      </c>
      <c r="I142" s="19" t="s">
        <v>179</v>
      </c>
      <c r="J142" s="20">
        <v>8.61</v>
      </c>
    </row>
    <row r="143" spans="1:10">
      <c r="A143" s="19"/>
      <c r="B143" s="19"/>
      <c r="C143" s="19"/>
      <c r="D143" s="19"/>
      <c r="E143" s="19" t="s">
        <v>180</v>
      </c>
      <c r="F143" s="20">
        <v>21</v>
      </c>
      <c r="G143" s="19"/>
      <c r="H143" s="244" t="s">
        <v>181</v>
      </c>
      <c r="I143" s="244"/>
      <c r="J143" s="20">
        <v>103.21</v>
      </c>
    </row>
    <row r="144" spans="1:10" ht="30" customHeight="1" thickBot="1">
      <c r="A144" s="21"/>
      <c r="B144" s="21"/>
      <c r="C144" s="21"/>
      <c r="D144" s="21"/>
      <c r="E144" s="21"/>
      <c r="F144" s="21"/>
      <c r="G144" s="21" t="s">
        <v>182</v>
      </c>
      <c r="H144" s="22">
        <v>218.95</v>
      </c>
      <c r="I144" s="21" t="s">
        <v>183</v>
      </c>
      <c r="J144" s="23">
        <v>22597.82</v>
      </c>
    </row>
    <row r="145" spans="1:10" ht="1.1499999999999999" customHeight="1" thickTop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</row>
    <row r="146" spans="1:10" ht="24" customHeight="1">
      <c r="A146" s="3" t="s">
        <v>76</v>
      </c>
      <c r="B146" s="3"/>
      <c r="C146" s="3"/>
      <c r="D146" s="3" t="s">
        <v>77</v>
      </c>
      <c r="E146" s="3"/>
      <c r="F146" s="246"/>
      <c r="G146" s="246"/>
      <c r="H146" s="4"/>
      <c r="I146" s="3"/>
      <c r="J146" s="5">
        <v>57833.94</v>
      </c>
    </row>
    <row r="147" spans="1:10" ht="18" customHeight="1">
      <c r="A147" s="6" t="s">
        <v>78</v>
      </c>
      <c r="B147" s="7" t="s">
        <v>9</v>
      </c>
      <c r="C147" s="6" t="s">
        <v>10</v>
      </c>
      <c r="D147" s="6" t="s">
        <v>11</v>
      </c>
      <c r="E147" s="245" t="s">
        <v>161</v>
      </c>
      <c r="F147" s="245"/>
      <c r="G147" s="8" t="s">
        <v>12</v>
      </c>
      <c r="H147" s="7" t="s">
        <v>13</v>
      </c>
      <c r="I147" s="7" t="s">
        <v>14</v>
      </c>
      <c r="J147" s="7" t="s">
        <v>16</v>
      </c>
    </row>
    <row r="148" spans="1:10" ht="39" customHeight="1">
      <c r="A148" s="9" t="s">
        <v>162</v>
      </c>
      <c r="B148" s="10" t="s">
        <v>79</v>
      </c>
      <c r="C148" s="9" t="s">
        <v>22</v>
      </c>
      <c r="D148" s="9" t="s">
        <v>80</v>
      </c>
      <c r="E148" s="241" t="s">
        <v>260</v>
      </c>
      <c r="F148" s="241"/>
      <c r="G148" s="11" t="s">
        <v>81</v>
      </c>
      <c r="H148" s="12">
        <v>1</v>
      </c>
      <c r="I148" s="13">
        <v>4.42</v>
      </c>
      <c r="J148" s="13">
        <v>4.42</v>
      </c>
    </row>
    <row r="149" spans="1:10" ht="25.9" customHeight="1">
      <c r="A149" s="25" t="s">
        <v>186</v>
      </c>
      <c r="B149" s="26" t="s">
        <v>261</v>
      </c>
      <c r="C149" s="25" t="s">
        <v>22</v>
      </c>
      <c r="D149" s="25" t="s">
        <v>262</v>
      </c>
      <c r="E149" s="243" t="s">
        <v>189</v>
      </c>
      <c r="F149" s="243"/>
      <c r="G149" s="27" t="s">
        <v>190</v>
      </c>
      <c r="H149" s="28">
        <v>0.03</v>
      </c>
      <c r="I149" s="29">
        <v>22.46</v>
      </c>
      <c r="J149" s="29">
        <v>0.67</v>
      </c>
    </row>
    <row r="150" spans="1:10" ht="24" customHeight="1">
      <c r="A150" s="25" t="s">
        <v>186</v>
      </c>
      <c r="B150" s="26" t="s">
        <v>263</v>
      </c>
      <c r="C150" s="25" t="s">
        <v>22</v>
      </c>
      <c r="D150" s="25" t="s">
        <v>264</v>
      </c>
      <c r="E150" s="243" t="s">
        <v>189</v>
      </c>
      <c r="F150" s="243"/>
      <c r="G150" s="27" t="s">
        <v>190</v>
      </c>
      <c r="H150" s="28">
        <v>0.03</v>
      </c>
      <c r="I150" s="29">
        <v>28.92</v>
      </c>
      <c r="J150" s="29">
        <v>0.86</v>
      </c>
    </row>
    <row r="151" spans="1:10" ht="39" customHeight="1">
      <c r="A151" s="14" t="s">
        <v>164</v>
      </c>
      <c r="B151" s="15" t="s">
        <v>265</v>
      </c>
      <c r="C151" s="14" t="s">
        <v>22</v>
      </c>
      <c r="D151" s="14" t="s">
        <v>266</v>
      </c>
      <c r="E151" s="242" t="s">
        <v>167</v>
      </c>
      <c r="F151" s="242"/>
      <c r="G151" s="16" t="s">
        <v>81</v>
      </c>
      <c r="H151" s="17">
        <v>1.19</v>
      </c>
      <c r="I151" s="18">
        <v>2.41</v>
      </c>
      <c r="J151" s="18">
        <v>2.86</v>
      </c>
    </row>
    <row r="152" spans="1:10" ht="25.9" customHeight="1">
      <c r="A152" s="14" t="s">
        <v>164</v>
      </c>
      <c r="B152" s="15" t="s">
        <v>267</v>
      </c>
      <c r="C152" s="14" t="s">
        <v>22</v>
      </c>
      <c r="D152" s="14" t="s">
        <v>268</v>
      </c>
      <c r="E152" s="242" t="s">
        <v>167</v>
      </c>
      <c r="F152" s="242"/>
      <c r="G152" s="16" t="s">
        <v>40</v>
      </c>
      <c r="H152" s="17">
        <v>8.9999999999999993E-3</v>
      </c>
      <c r="I152" s="18">
        <v>4.12</v>
      </c>
      <c r="J152" s="18">
        <v>0.03</v>
      </c>
    </row>
    <row r="153" spans="1:10">
      <c r="A153" s="19"/>
      <c r="B153" s="19"/>
      <c r="C153" s="19"/>
      <c r="D153" s="19"/>
      <c r="E153" s="19" t="s">
        <v>177</v>
      </c>
      <c r="F153" s="20">
        <v>1.05</v>
      </c>
      <c r="G153" s="19" t="s">
        <v>178</v>
      </c>
      <c r="H153" s="20">
        <v>0</v>
      </c>
      <c r="I153" s="19" t="s">
        <v>179</v>
      </c>
      <c r="J153" s="20">
        <v>1.05</v>
      </c>
    </row>
    <row r="154" spans="1:10">
      <c r="A154" s="19"/>
      <c r="B154" s="19"/>
      <c r="C154" s="19"/>
      <c r="D154" s="19"/>
      <c r="E154" s="19" t="s">
        <v>180</v>
      </c>
      <c r="F154" s="20">
        <v>1.1200000000000001</v>
      </c>
      <c r="G154" s="19"/>
      <c r="H154" s="244" t="s">
        <v>181</v>
      </c>
      <c r="I154" s="244"/>
      <c r="J154" s="20">
        <v>5.54</v>
      </c>
    </row>
    <row r="155" spans="1:10" ht="30" customHeight="1" thickBot="1">
      <c r="A155" s="21"/>
      <c r="B155" s="21"/>
      <c r="C155" s="21"/>
      <c r="D155" s="21"/>
      <c r="E155" s="21"/>
      <c r="F155" s="21"/>
      <c r="G155" s="21" t="s">
        <v>182</v>
      </c>
      <c r="H155" s="22">
        <v>1320</v>
      </c>
      <c r="I155" s="21" t="s">
        <v>183</v>
      </c>
      <c r="J155" s="23">
        <v>7312.8</v>
      </c>
    </row>
    <row r="156" spans="1:10" ht="1.1499999999999999" customHeight="1" thickTop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</row>
    <row r="157" spans="1:10" ht="18" customHeight="1">
      <c r="A157" s="6" t="s">
        <v>82</v>
      </c>
      <c r="B157" s="7" t="s">
        <v>9</v>
      </c>
      <c r="C157" s="6" t="s">
        <v>10</v>
      </c>
      <c r="D157" s="6" t="s">
        <v>11</v>
      </c>
      <c r="E157" s="245" t="s">
        <v>161</v>
      </c>
      <c r="F157" s="245"/>
      <c r="G157" s="8" t="s">
        <v>12</v>
      </c>
      <c r="H157" s="7" t="s">
        <v>13</v>
      </c>
      <c r="I157" s="7" t="s">
        <v>14</v>
      </c>
      <c r="J157" s="7" t="s">
        <v>16</v>
      </c>
    </row>
    <row r="158" spans="1:10" ht="25.9" customHeight="1">
      <c r="A158" s="9" t="s">
        <v>162</v>
      </c>
      <c r="B158" s="10" t="s">
        <v>83</v>
      </c>
      <c r="C158" s="9" t="s">
        <v>30</v>
      </c>
      <c r="D158" s="9" t="s">
        <v>84</v>
      </c>
      <c r="E158" s="241" t="s">
        <v>260</v>
      </c>
      <c r="F158" s="241"/>
      <c r="G158" s="11" t="s">
        <v>40</v>
      </c>
      <c r="H158" s="12">
        <v>1</v>
      </c>
      <c r="I158" s="13">
        <v>295.45999999999998</v>
      </c>
      <c r="J158" s="13">
        <v>295.45999999999998</v>
      </c>
    </row>
    <row r="159" spans="1:10" ht="25.9" customHeight="1">
      <c r="A159" s="25" t="s">
        <v>186</v>
      </c>
      <c r="B159" s="26" t="s">
        <v>261</v>
      </c>
      <c r="C159" s="25" t="s">
        <v>22</v>
      </c>
      <c r="D159" s="25" t="s">
        <v>262</v>
      </c>
      <c r="E159" s="243" t="s">
        <v>189</v>
      </c>
      <c r="F159" s="243"/>
      <c r="G159" s="27" t="s">
        <v>190</v>
      </c>
      <c r="H159" s="28">
        <v>0.37</v>
      </c>
      <c r="I159" s="29">
        <v>22.46</v>
      </c>
      <c r="J159" s="29">
        <v>8.31</v>
      </c>
    </row>
    <row r="160" spans="1:10" ht="24" customHeight="1">
      <c r="A160" s="25" t="s">
        <v>186</v>
      </c>
      <c r="B160" s="26" t="s">
        <v>263</v>
      </c>
      <c r="C160" s="25" t="s">
        <v>22</v>
      </c>
      <c r="D160" s="25" t="s">
        <v>264</v>
      </c>
      <c r="E160" s="243" t="s">
        <v>189</v>
      </c>
      <c r="F160" s="243"/>
      <c r="G160" s="27" t="s">
        <v>190</v>
      </c>
      <c r="H160" s="28">
        <v>0.37</v>
      </c>
      <c r="I160" s="29">
        <v>28.92</v>
      </c>
      <c r="J160" s="29">
        <v>10.7</v>
      </c>
    </row>
    <row r="161" spans="1:10" ht="25.9" customHeight="1">
      <c r="A161" s="14" t="s">
        <v>164</v>
      </c>
      <c r="B161" s="15" t="s">
        <v>269</v>
      </c>
      <c r="C161" s="14" t="s">
        <v>30</v>
      </c>
      <c r="D161" s="14" t="s">
        <v>84</v>
      </c>
      <c r="E161" s="242" t="s">
        <v>167</v>
      </c>
      <c r="F161" s="242"/>
      <c r="G161" s="16" t="s">
        <v>40</v>
      </c>
      <c r="H161" s="17">
        <v>1</v>
      </c>
      <c r="I161" s="18">
        <v>276.45</v>
      </c>
      <c r="J161" s="18">
        <v>276.45</v>
      </c>
    </row>
    <row r="162" spans="1:10">
      <c r="A162" s="19"/>
      <c r="B162" s="19"/>
      <c r="C162" s="19"/>
      <c r="D162" s="19"/>
      <c r="E162" s="19" t="s">
        <v>177</v>
      </c>
      <c r="F162" s="20">
        <v>13.09</v>
      </c>
      <c r="G162" s="19" t="s">
        <v>178</v>
      </c>
      <c r="H162" s="20">
        <v>0</v>
      </c>
      <c r="I162" s="19" t="s">
        <v>179</v>
      </c>
      <c r="J162" s="20">
        <v>13.09</v>
      </c>
    </row>
    <row r="163" spans="1:10">
      <c r="A163" s="19"/>
      <c r="B163" s="19"/>
      <c r="C163" s="19"/>
      <c r="D163" s="19"/>
      <c r="E163" s="19" t="s">
        <v>180</v>
      </c>
      <c r="F163" s="20">
        <v>75.489999999999995</v>
      </c>
      <c r="G163" s="19"/>
      <c r="H163" s="244" t="s">
        <v>181</v>
      </c>
      <c r="I163" s="244"/>
      <c r="J163" s="20">
        <v>370.95</v>
      </c>
    </row>
    <row r="164" spans="1:10" ht="30" customHeight="1" thickBot="1">
      <c r="A164" s="21"/>
      <c r="B164" s="21"/>
      <c r="C164" s="21"/>
      <c r="D164" s="21"/>
      <c r="E164" s="21"/>
      <c r="F164" s="21"/>
      <c r="G164" s="21" t="s">
        <v>182</v>
      </c>
      <c r="H164" s="22">
        <v>30</v>
      </c>
      <c r="I164" s="21" t="s">
        <v>183</v>
      </c>
      <c r="J164" s="23">
        <v>11128.5</v>
      </c>
    </row>
    <row r="165" spans="1:10" ht="1.1499999999999999" customHeight="1" thickTop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</row>
    <row r="166" spans="1:10" ht="18" customHeight="1">
      <c r="A166" s="6" t="s">
        <v>85</v>
      </c>
      <c r="B166" s="7" t="s">
        <v>9</v>
      </c>
      <c r="C166" s="6" t="s">
        <v>10</v>
      </c>
      <c r="D166" s="6" t="s">
        <v>11</v>
      </c>
      <c r="E166" s="245" t="s">
        <v>161</v>
      </c>
      <c r="F166" s="245"/>
      <c r="G166" s="8" t="s">
        <v>12</v>
      </c>
      <c r="H166" s="7" t="s">
        <v>13</v>
      </c>
      <c r="I166" s="7" t="s">
        <v>14</v>
      </c>
      <c r="J166" s="7" t="s">
        <v>16</v>
      </c>
    </row>
    <row r="167" spans="1:10" ht="24" customHeight="1">
      <c r="A167" s="9" t="s">
        <v>162</v>
      </c>
      <c r="B167" s="10" t="s">
        <v>86</v>
      </c>
      <c r="C167" s="9" t="s">
        <v>30</v>
      </c>
      <c r="D167" s="9" t="s">
        <v>87</v>
      </c>
      <c r="E167" s="241">
        <v>67</v>
      </c>
      <c r="F167" s="241"/>
      <c r="G167" s="11" t="s">
        <v>81</v>
      </c>
      <c r="H167" s="12">
        <v>1</v>
      </c>
      <c r="I167" s="13">
        <v>18.59</v>
      </c>
      <c r="J167" s="13">
        <v>18.59</v>
      </c>
    </row>
    <row r="168" spans="1:10" ht="24" customHeight="1">
      <c r="A168" s="25" t="s">
        <v>186</v>
      </c>
      <c r="B168" s="26" t="s">
        <v>263</v>
      </c>
      <c r="C168" s="25" t="s">
        <v>22</v>
      </c>
      <c r="D168" s="25" t="s">
        <v>264</v>
      </c>
      <c r="E168" s="243" t="s">
        <v>189</v>
      </c>
      <c r="F168" s="243"/>
      <c r="G168" s="27" t="s">
        <v>190</v>
      </c>
      <c r="H168" s="28">
        <v>0.36199999999999999</v>
      </c>
      <c r="I168" s="29">
        <v>28.92</v>
      </c>
      <c r="J168" s="29">
        <v>10.46</v>
      </c>
    </row>
    <row r="169" spans="1:10" ht="25.9" customHeight="1">
      <c r="A169" s="25" t="s">
        <v>186</v>
      </c>
      <c r="B169" s="26" t="s">
        <v>261</v>
      </c>
      <c r="C169" s="25" t="s">
        <v>22</v>
      </c>
      <c r="D169" s="25" t="s">
        <v>262</v>
      </c>
      <c r="E169" s="243" t="s">
        <v>189</v>
      </c>
      <c r="F169" s="243"/>
      <c r="G169" s="27" t="s">
        <v>190</v>
      </c>
      <c r="H169" s="28">
        <v>0.36199999999999999</v>
      </c>
      <c r="I169" s="29">
        <v>22.46</v>
      </c>
      <c r="J169" s="29">
        <v>8.1300000000000008</v>
      </c>
    </row>
    <row r="170" spans="1:10">
      <c r="A170" s="19"/>
      <c r="B170" s="19"/>
      <c r="C170" s="19"/>
      <c r="D170" s="19"/>
      <c r="E170" s="19" t="s">
        <v>177</v>
      </c>
      <c r="F170" s="20">
        <v>12.8</v>
      </c>
      <c r="G170" s="19" t="s">
        <v>178</v>
      </c>
      <c r="H170" s="20">
        <v>0</v>
      </c>
      <c r="I170" s="19" t="s">
        <v>179</v>
      </c>
      <c r="J170" s="20">
        <v>12.8</v>
      </c>
    </row>
    <row r="171" spans="1:10">
      <c r="A171" s="19"/>
      <c r="B171" s="19"/>
      <c r="C171" s="19"/>
      <c r="D171" s="19"/>
      <c r="E171" s="19" t="s">
        <v>180</v>
      </c>
      <c r="F171" s="20">
        <v>4.74</v>
      </c>
      <c r="G171" s="19"/>
      <c r="H171" s="244" t="s">
        <v>181</v>
      </c>
      <c r="I171" s="244"/>
      <c r="J171" s="20">
        <v>23.33</v>
      </c>
    </row>
    <row r="172" spans="1:10" ht="30" customHeight="1" thickBot="1">
      <c r="A172" s="21"/>
      <c r="B172" s="21"/>
      <c r="C172" s="21"/>
      <c r="D172" s="21"/>
      <c r="E172" s="21"/>
      <c r="F172" s="21"/>
      <c r="G172" s="21" t="s">
        <v>182</v>
      </c>
      <c r="H172" s="22">
        <v>152</v>
      </c>
      <c r="I172" s="21" t="s">
        <v>183</v>
      </c>
      <c r="J172" s="23">
        <v>3546.16</v>
      </c>
    </row>
    <row r="173" spans="1:10" ht="1.1499999999999999" customHeight="1" thickTop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</row>
    <row r="174" spans="1:10" ht="18" customHeight="1">
      <c r="A174" s="6" t="s">
        <v>88</v>
      </c>
      <c r="B174" s="7" t="s">
        <v>9</v>
      </c>
      <c r="C174" s="6" t="s">
        <v>10</v>
      </c>
      <c r="D174" s="6" t="s">
        <v>11</v>
      </c>
      <c r="E174" s="245" t="s">
        <v>161</v>
      </c>
      <c r="F174" s="245"/>
      <c r="G174" s="8" t="s">
        <v>12</v>
      </c>
      <c r="H174" s="7" t="s">
        <v>13</v>
      </c>
      <c r="I174" s="7" t="s">
        <v>14</v>
      </c>
      <c r="J174" s="7" t="s">
        <v>16</v>
      </c>
    </row>
    <row r="175" spans="1:10" ht="25.9" customHeight="1">
      <c r="A175" s="9" t="s">
        <v>162</v>
      </c>
      <c r="B175" s="10" t="s">
        <v>89</v>
      </c>
      <c r="C175" s="9" t="s">
        <v>38</v>
      </c>
      <c r="D175" s="9" t="s">
        <v>90</v>
      </c>
      <c r="E175" s="241" t="s">
        <v>270</v>
      </c>
      <c r="F175" s="241"/>
      <c r="G175" s="11" t="s">
        <v>40</v>
      </c>
      <c r="H175" s="12">
        <v>1</v>
      </c>
      <c r="I175" s="13">
        <v>1342.41</v>
      </c>
      <c r="J175" s="13">
        <v>1342.41</v>
      </c>
    </row>
    <row r="176" spans="1:10" ht="25.9" customHeight="1">
      <c r="A176" s="25" t="s">
        <v>186</v>
      </c>
      <c r="B176" s="26" t="s">
        <v>261</v>
      </c>
      <c r="C176" s="25" t="s">
        <v>22</v>
      </c>
      <c r="D176" s="25" t="s">
        <v>262</v>
      </c>
      <c r="E176" s="243" t="s">
        <v>189</v>
      </c>
      <c r="F176" s="243"/>
      <c r="G176" s="27" t="s">
        <v>190</v>
      </c>
      <c r="H176" s="28">
        <v>2.266</v>
      </c>
      <c r="I176" s="29">
        <v>22.46</v>
      </c>
      <c r="J176" s="29">
        <v>50.89</v>
      </c>
    </row>
    <row r="177" spans="1:10" ht="24" customHeight="1">
      <c r="A177" s="25" t="s">
        <v>186</v>
      </c>
      <c r="B177" s="26" t="s">
        <v>263</v>
      </c>
      <c r="C177" s="25" t="s">
        <v>22</v>
      </c>
      <c r="D177" s="25" t="s">
        <v>264</v>
      </c>
      <c r="E177" s="243" t="s">
        <v>189</v>
      </c>
      <c r="F177" s="243"/>
      <c r="G177" s="27" t="s">
        <v>190</v>
      </c>
      <c r="H177" s="28">
        <v>16.995999999999999</v>
      </c>
      <c r="I177" s="29">
        <v>28.92</v>
      </c>
      <c r="J177" s="29">
        <v>491.52</v>
      </c>
    </row>
    <row r="178" spans="1:10" ht="25.9" customHeight="1">
      <c r="A178" s="14" t="s">
        <v>164</v>
      </c>
      <c r="B178" s="15" t="s">
        <v>271</v>
      </c>
      <c r="C178" s="14" t="s">
        <v>38</v>
      </c>
      <c r="D178" s="14" t="s">
        <v>272</v>
      </c>
      <c r="E178" s="242" t="s">
        <v>167</v>
      </c>
      <c r="F178" s="242"/>
      <c r="G178" s="16" t="s">
        <v>40</v>
      </c>
      <c r="H178" s="17">
        <v>1</v>
      </c>
      <c r="I178" s="18">
        <v>800</v>
      </c>
      <c r="J178" s="18">
        <v>800</v>
      </c>
    </row>
    <row r="179" spans="1:10">
      <c r="A179" s="19"/>
      <c r="B179" s="19"/>
      <c r="C179" s="19"/>
      <c r="D179" s="19"/>
      <c r="E179" s="19" t="s">
        <v>177</v>
      </c>
      <c r="F179" s="20">
        <v>388.31</v>
      </c>
      <c r="G179" s="19" t="s">
        <v>178</v>
      </c>
      <c r="H179" s="20">
        <v>0</v>
      </c>
      <c r="I179" s="19" t="s">
        <v>179</v>
      </c>
      <c r="J179" s="20">
        <v>388.31</v>
      </c>
    </row>
    <row r="180" spans="1:10">
      <c r="A180" s="19"/>
      <c r="B180" s="19"/>
      <c r="C180" s="19"/>
      <c r="D180" s="19"/>
      <c r="E180" s="19" t="s">
        <v>180</v>
      </c>
      <c r="F180" s="20">
        <v>342.98</v>
      </c>
      <c r="G180" s="19"/>
      <c r="H180" s="244" t="s">
        <v>181</v>
      </c>
      <c r="I180" s="244"/>
      <c r="J180" s="20">
        <v>1685.39</v>
      </c>
    </row>
    <row r="181" spans="1:10" ht="30" customHeight="1" thickBot="1">
      <c r="A181" s="21"/>
      <c r="B181" s="21"/>
      <c r="C181" s="21"/>
      <c r="D181" s="21"/>
      <c r="E181" s="21"/>
      <c r="F181" s="21"/>
      <c r="G181" s="21" t="s">
        <v>182</v>
      </c>
      <c r="H181" s="22">
        <v>2</v>
      </c>
      <c r="I181" s="21" t="s">
        <v>183</v>
      </c>
      <c r="J181" s="23">
        <v>3370.78</v>
      </c>
    </row>
    <row r="182" spans="1:10" ht="1.1499999999999999" customHeight="1" thickTop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</row>
    <row r="183" spans="1:10" ht="18" customHeight="1">
      <c r="A183" s="6" t="s">
        <v>91</v>
      </c>
      <c r="B183" s="7" t="s">
        <v>9</v>
      </c>
      <c r="C183" s="6" t="s">
        <v>10</v>
      </c>
      <c r="D183" s="6" t="s">
        <v>11</v>
      </c>
      <c r="E183" s="245" t="s">
        <v>161</v>
      </c>
      <c r="F183" s="245"/>
      <c r="G183" s="8" t="s">
        <v>12</v>
      </c>
      <c r="H183" s="7" t="s">
        <v>13</v>
      </c>
      <c r="I183" s="7" t="s">
        <v>14</v>
      </c>
      <c r="J183" s="7" t="s">
        <v>16</v>
      </c>
    </row>
    <row r="184" spans="1:10" ht="24" customHeight="1">
      <c r="A184" s="9" t="s">
        <v>162</v>
      </c>
      <c r="B184" s="10" t="s">
        <v>92</v>
      </c>
      <c r="C184" s="9" t="s">
        <v>30</v>
      </c>
      <c r="D184" s="9" t="s">
        <v>93</v>
      </c>
      <c r="E184" s="241" t="s">
        <v>273</v>
      </c>
      <c r="F184" s="241"/>
      <c r="G184" s="11" t="s">
        <v>40</v>
      </c>
      <c r="H184" s="12">
        <v>1</v>
      </c>
      <c r="I184" s="13">
        <v>8231.36</v>
      </c>
      <c r="J184" s="13">
        <v>8231.36</v>
      </c>
    </row>
    <row r="185" spans="1:10" ht="24" customHeight="1">
      <c r="A185" s="25" t="s">
        <v>186</v>
      </c>
      <c r="B185" s="26" t="s">
        <v>263</v>
      </c>
      <c r="C185" s="25" t="s">
        <v>22</v>
      </c>
      <c r="D185" s="25" t="s">
        <v>264</v>
      </c>
      <c r="E185" s="243" t="s">
        <v>189</v>
      </c>
      <c r="F185" s="243"/>
      <c r="G185" s="27" t="s">
        <v>190</v>
      </c>
      <c r="H185" s="28">
        <v>8</v>
      </c>
      <c r="I185" s="29">
        <v>28.92</v>
      </c>
      <c r="J185" s="29">
        <v>231.36</v>
      </c>
    </row>
    <row r="186" spans="1:10" ht="24" customHeight="1">
      <c r="A186" s="14" t="s">
        <v>164</v>
      </c>
      <c r="B186" s="15" t="s">
        <v>274</v>
      </c>
      <c r="C186" s="14" t="s">
        <v>30</v>
      </c>
      <c r="D186" s="14" t="s">
        <v>275</v>
      </c>
      <c r="E186" s="242" t="s">
        <v>176</v>
      </c>
      <c r="F186" s="242"/>
      <c r="G186" s="16" t="s">
        <v>40</v>
      </c>
      <c r="H186" s="17">
        <v>1</v>
      </c>
      <c r="I186" s="18">
        <v>8000</v>
      </c>
      <c r="J186" s="18">
        <v>8000</v>
      </c>
    </row>
    <row r="187" spans="1:10">
      <c r="A187" s="19"/>
      <c r="B187" s="19"/>
      <c r="C187" s="19"/>
      <c r="D187" s="19"/>
      <c r="E187" s="19" t="s">
        <v>177</v>
      </c>
      <c r="F187" s="20">
        <v>167.36</v>
      </c>
      <c r="G187" s="19" t="s">
        <v>178</v>
      </c>
      <c r="H187" s="20">
        <v>0</v>
      </c>
      <c r="I187" s="19" t="s">
        <v>179</v>
      </c>
      <c r="J187" s="20">
        <v>167.36</v>
      </c>
    </row>
    <row r="188" spans="1:10">
      <c r="A188" s="19"/>
      <c r="B188" s="19"/>
      <c r="C188" s="19"/>
      <c r="D188" s="19"/>
      <c r="E188" s="19" t="s">
        <v>180</v>
      </c>
      <c r="F188" s="20">
        <v>2103.11</v>
      </c>
      <c r="G188" s="19"/>
      <c r="H188" s="244" t="s">
        <v>181</v>
      </c>
      <c r="I188" s="244"/>
      <c r="J188" s="20">
        <v>10334.469999999999</v>
      </c>
    </row>
    <row r="189" spans="1:10" ht="30" customHeight="1" thickBot="1">
      <c r="A189" s="21"/>
      <c r="B189" s="21"/>
      <c r="C189" s="21"/>
      <c r="D189" s="21"/>
      <c r="E189" s="21"/>
      <c r="F189" s="21"/>
      <c r="G189" s="21" t="s">
        <v>182</v>
      </c>
      <c r="H189" s="22">
        <v>2</v>
      </c>
      <c r="I189" s="21" t="s">
        <v>183</v>
      </c>
      <c r="J189" s="23">
        <v>20668.939999999999</v>
      </c>
    </row>
    <row r="190" spans="1:10" ht="1.1499999999999999" customHeight="1" thickTop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</row>
    <row r="191" spans="1:10" ht="18" customHeight="1">
      <c r="A191" s="6" t="s">
        <v>94</v>
      </c>
      <c r="B191" s="7" t="s">
        <v>9</v>
      </c>
      <c r="C191" s="6" t="s">
        <v>10</v>
      </c>
      <c r="D191" s="6" t="s">
        <v>11</v>
      </c>
      <c r="E191" s="245" t="s">
        <v>161</v>
      </c>
      <c r="F191" s="245"/>
      <c r="G191" s="8" t="s">
        <v>12</v>
      </c>
      <c r="H191" s="7" t="s">
        <v>13</v>
      </c>
      <c r="I191" s="7" t="s">
        <v>14</v>
      </c>
      <c r="J191" s="7" t="s">
        <v>16</v>
      </c>
    </row>
    <row r="192" spans="1:10" ht="25.9" customHeight="1">
      <c r="A192" s="9" t="s">
        <v>162</v>
      </c>
      <c r="B192" s="10" t="s">
        <v>95</v>
      </c>
      <c r="C192" s="9" t="s">
        <v>30</v>
      </c>
      <c r="D192" s="9" t="s">
        <v>96</v>
      </c>
      <c r="E192" s="241" t="s">
        <v>276</v>
      </c>
      <c r="F192" s="241"/>
      <c r="G192" s="11" t="s">
        <v>40</v>
      </c>
      <c r="H192" s="12">
        <v>1</v>
      </c>
      <c r="I192" s="13">
        <v>4702.0200000000004</v>
      </c>
      <c r="J192" s="13">
        <v>4702.0200000000004</v>
      </c>
    </row>
    <row r="193" spans="1:10" ht="25.9" customHeight="1">
      <c r="A193" s="25" t="s">
        <v>186</v>
      </c>
      <c r="B193" s="26" t="s">
        <v>277</v>
      </c>
      <c r="C193" s="25" t="s">
        <v>22</v>
      </c>
      <c r="D193" s="25" t="s">
        <v>278</v>
      </c>
      <c r="E193" s="243" t="s">
        <v>189</v>
      </c>
      <c r="F193" s="243"/>
      <c r="G193" s="27" t="s">
        <v>190</v>
      </c>
      <c r="H193" s="28">
        <v>60</v>
      </c>
      <c r="I193" s="29">
        <v>27.85</v>
      </c>
      <c r="J193" s="29">
        <v>1671</v>
      </c>
    </row>
    <row r="194" spans="1:10" ht="39" customHeight="1">
      <c r="A194" s="25" t="s">
        <v>186</v>
      </c>
      <c r="B194" s="26" t="s">
        <v>279</v>
      </c>
      <c r="C194" s="25" t="s">
        <v>22</v>
      </c>
      <c r="D194" s="25" t="s">
        <v>280</v>
      </c>
      <c r="E194" s="243" t="s">
        <v>276</v>
      </c>
      <c r="F194" s="243"/>
      <c r="G194" s="27" t="s">
        <v>81</v>
      </c>
      <c r="H194" s="28">
        <v>200</v>
      </c>
      <c r="I194" s="29">
        <v>12.81</v>
      </c>
      <c r="J194" s="29">
        <v>2562</v>
      </c>
    </row>
    <row r="195" spans="1:10" ht="39" customHeight="1">
      <c r="A195" s="25" t="s">
        <v>186</v>
      </c>
      <c r="B195" s="26" t="s">
        <v>281</v>
      </c>
      <c r="C195" s="25" t="s">
        <v>22</v>
      </c>
      <c r="D195" s="25" t="s">
        <v>282</v>
      </c>
      <c r="E195" s="243" t="s">
        <v>276</v>
      </c>
      <c r="F195" s="243"/>
      <c r="G195" s="27" t="s">
        <v>40</v>
      </c>
      <c r="H195" s="28">
        <v>50</v>
      </c>
      <c r="I195" s="29">
        <v>5.39</v>
      </c>
      <c r="J195" s="29">
        <v>269.5</v>
      </c>
    </row>
    <row r="196" spans="1:10" ht="24" customHeight="1">
      <c r="A196" s="25" t="s">
        <v>186</v>
      </c>
      <c r="B196" s="26" t="s">
        <v>199</v>
      </c>
      <c r="C196" s="25" t="s">
        <v>22</v>
      </c>
      <c r="D196" s="25" t="s">
        <v>200</v>
      </c>
      <c r="E196" s="243" t="s">
        <v>189</v>
      </c>
      <c r="F196" s="243"/>
      <c r="G196" s="27" t="s">
        <v>190</v>
      </c>
      <c r="H196" s="28">
        <v>4</v>
      </c>
      <c r="I196" s="29">
        <v>28.59</v>
      </c>
      <c r="J196" s="29">
        <v>114.36</v>
      </c>
    </row>
    <row r="197" spans="1:10" ht="24" customHeight="1">
      <c r="A197" s="25" t="s">
        <v>186</v>
      </c>
      <c r="B197" s="26" t="s">
        <v>187</v>
      </c>
      <c r="C197" s="25" t="s">
        <v>22</v>
      </c>
      <c r="D197" s="25" t="s">
        <v>188</v>
      </c>
      <c r="E197" s="243" t="s">
        <v>189</v>
      </c>
      <c r="F197" s="243"/>
      <c r="G197" s="27" t="s">
        <v>190</v>
      </c>
      <c r="H197" s="28">
        <v>4</v>
      </c>
      <c r="I197" s="29">
        <v>21.29</v>
      </c>
      <c r="J197" s="29">
        <v>85.16</v>
      </c>
    </row>
    <row r="198" spans="1:10">
      <c r="A198" s="19"/>
      <c r="B198" s="19"/>
      <c r="C198" s="19"/>
      <c r="D198" s="19"/>
      <c r="E198" s="19" t="s">
        <v>177</v>
      </c>
      <c r="F198" s="20">
        <v>2604.8200000000002</v>
      </c>
      <c r="G198" s="19" t="s">
        <v>178</v>
      </c>
      <c r="H198" s="20">
        <v>0</v>
      </c>
      <c r="I198" s="19" t="s">
        <v>179</v>
      </c>
      <c r="J198" s="20">
        <v>2604.8200000000002</v>
      </c>
    </row>
    <row r="199" spans="1:10">
      <c r="A199" s="19"/>
      <c r="B199" s="19"/>
      <c r="C199" s="19"/>
      <c r="D199" s="19"/>
      <c r="E199" s="19" t="s">
        <v>180</v>
      </c>
      <c r="F199" s="20">
        <v>1201.3599999999999</v>
      </c>
      <c r="G199" s="19"/>
      <c r="H199" s="244" t="s">
        <v>181</v>
      </c>
      <c r="I199" s="244"/>
      <c r="J199" s="20">
        <v>5903.38</v>
      </c>
    </row>
    <row r="200" spans="1:10" ht="30" customHeight="1" thickBot="1">
      <c r="A200" s="21"/>
      <c r="B200" s="21"/>
      <c r="C200" s="21"/>
      <c r="D200" s="21"/>
      <c r="E200" s="21"/>
      <c r="F200" s="21"/>
      <c r="G200" s="21" t="s">
        <v>182</v>
      </c>
      <c r="H200" s="22">
        <v>2</v>
      </c>
      <c r="I200" s="21" t="s">
        <v>183</v>
      </c>
      <c r="J200" s="23">
        <v>11806.76</v>
      </c>
    </row>
    <row r="201" spans="1:10" ht="1.1499999999999999" customHeight="1" thickTop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</row>
    <row r="202" spans="1:10" ht="24" customHeight="1">
      <c r="A202" s="3" t="s">
        <v>97</v>
      </c>
      <c r="B202" s="3"/>
      <c r="C202" s="3"/>
      <c r="D202" s="3" t="s">
        <v>98</v>
      </c>
      <c r="E202" s="3"/>
      <c r="F202" s="246"/>
      <c r="G202" s="246"/>
      <c r="H202" s="4"/>
      <c r="I202" s="3"/>
      <c r="J202" s="5">
        <v>138661.43</v>
      </c>
    </row>
    <row r="203" spans="1:10" ht="18" customHeight="1">
      <c r="A203" s="6" t="s">
        <v>99</v>
      </c>
      <c r="B203" s="7" t="s">
        <v>9</v>
      </c>
      <c r="C203" s="6" t="s">
        <v>10</v>
      </c>
      <c r="D203" s="6" t="s">
        <v>11</v>
      </c>
      <c r="E203" s="245" t="s">
        <v>161</v>
      </c>
      <c r="F203" s="245"/>
      <c r="G203" s="8" t="s">
        <v>12</v>
      </c>
      <c r="H203" s="7" t="s">
        <v>13</v>
      </c>
      <c r="I203" s="7" t="s">
        <v>14</v>
      </c>
      <c r="J203" s="7" t="s">
        <v>16</v>
      </c>
    </row>
    <row r="204" spans="1:10" ht="39" customHeight="1">
      <c r="A204" s="9" t="s">
        <v>162</v>
      </c>
      <c r="B204" s="10" t="s">
        <v>100</v>
      </c>
      <c r="C204" s="9" t="s">
        <v>22</v>
      </c>
      <c r="D204" s="9" t="s">
        <v>101</v>
      </c>
      <c r="E204" s="241" t="s">
        <v>283</v>
      </c>
      <c r="F204" s="241"/>
      <c r="G204" s="11" t="s">
        <v>40</v>
      </c>
      <c r="H204" s="12">
        <v>1</v>
      </c>
      <c r="I204" s="13">
        <v>11823.74</v>
      </c>
      <c r="J204" s="13">
        <v>11823.74</v>
      </c>
    </row>
    <row r="205" spans="1:10" ht="25.9" customHeight="1">
      <c r="A205" s="25" t="s">
        <v>186</v>
      </c>
      <c r="B205" s="26" t="s">
        <v>284</v>
      </c>
      <c r="C205" s="25" t="s">
        <v>22</v>
      </c>
      <c r="D205" s="25" t="s">
        <v>285</v>
      </c>
      <c r="E205" s="243" t="s">
        <v>189</v>
      </c>
      <c r="F205" s="243"/>
      <c r="G205" s="27" t="s">
        <v>190</v>
      </c>
      <c r="H205" s="28">
        <v>4.3619000000000003</v>
      </c>
      <c r="I205" s="29">
        <v>30.15</v>
      </c>
      <c r="J205" s="29">
        <v>131.51</v>
      </c>
    </row>
    <row r="206" spans="1:10" ht="25.9" customHeight="1">
      <c r="A206" s="25" t="s">
        <v>186</v>
      </c>
      <c r="B206" s="26" t="s">
        <v>286</v>
      </c>
      <c r="C206" s="25" t="s">
        <v>22</v>
      </c>
      <c r="D206" s="25" t="s">
        <v>287</v>
      </c>
      <c r="E206" s="243" t="s">
        <v>189</v>
      </c>
      <c r="F206" s="243"/>
      <c r="G206" s="27" t="s">
        <v>190</v>
      </c>
      <c r="H206" s="28">
        <v>4.3619000000000003</v>
      </c>
      <c r="I206" s="29">
        <v>22.44</v>
      </c>
      <c r="J206" s="29">
        <v>97.88</v>
      </c>
    </row>
    <row r="207" spans="1:10" ht="39" customHeight="1">
      <c r="A207" s="14" t="s">
        <v>164</v>
      </c>
      <c r="B207" s="15" t="s">
        <v>288</v>
      </c>
      <c r="C207" s="14" t="s">
        <v>22</v>
      </c>
      <c r="D207" s="14" t="s">
        <v>289</v>
      </c>
      <c r="E207" s="242" t="s">
        <v>167</v>
      </c>
      <c r="F207" s="242"/>
      <c r="G207" s="16" t="s">
        <v>40</v>
      </c>
      <c r="H207" s="17">
        <v>10</v>
      </c>
      <c r="I207" s="18">
        <v>1.1100000000000001</v>
      </c>
      <c r="J207" s="18">
        <v>11.1</v>
      </c>
    </row>
    <row r="208" spans="1:10" ht="24" customHeight="1">
      <c r="A208" s="14" t="s">
        <v>164</v>
      </c>
      <c r="B208" s="15" t="s">
        <v>290</v>
      </c>
      <c r="C208" s="14" t="s">
        <v>22</v>
      </c>
      <c r="D208" s="14" t="s">
        <v>291</v>
      </c>
      <c r="E208" s="242" t="s">
        <v>167</v>
      </c>
      <c r="F208" s="242"/>
      <c r="G208" s="16" t="s">
        <v>40</v>
      </c>
      <c r="H208" s="17">
        <v>6</v>
      </c>
      <c r="I208" s="18">
        <v>0.7</v>
      </c>
      <c r="J208" s="18">
        <v>4.2</v>
      </c>
    </row>
    <row r="209" spans="1:10" ht="25.9" customHeight="1">
      <c r="A209" s="14" t="s">
        <v>164</v>
      </c>
      <c r="B209" s="15" t="s">
        <v>292</v>
      </c>
      <c r="C209" s="14" t="s">
        <v>22</v>
      </c>
      <c r="D209" s="14" t="s">
        <v>293</v>
      </c>
      <c r="E209" s="242" t="s">
        <v>167</v>
      </c>
      <c r="F209" s="242"/>
      <c r="G209" s="16" t="s">
        <v>40</v>
      </c>
      <c r="H209" s="17">
        <v>6</v>
      </c>
      <c r="I209" s="18">
        <v>1.27</v>
      </c>
      <c r="J209" s="18">
        <v>7.62</v>
      </c>
    </row>
    <row r="210" spans="1:10" ht="39" customHeight="1">
      <c r="A210" s="14" t="s">
        <v>164</v>
      </c>
      <c r="B210" s="15" t="s">
        <v>294</v>
      </c>
      <c r="C210" s="14" t="s">
        <v>22</v>
      </c>
      <c r="D210" s="14" t="s">
        <v>295</v>
      </c>
      <c r="E210" s="242" t="s">
        <v>167</v>
      </c>
      <c r="F210" s="242"/>
      <c r="G210" s="16" t="s">
        <v>40</v>
      </c>
      <c r="H210" s="17">
        <v>8</v>
      </c>
      <c r="I210" s="18">
        <v>0.48</v>
      </c>
      <c r="J210" s="18">
        <v>3.84</v>
      </c>
    </row>
    <row r="211" spans="1:10" ht="25.9" customHeight="1">
      <c r="A211" s="14" t="s">
        <v>164</v>
      </c>
      <c r="B211" s="15" t="s">
        <v>296</v>
      </c>
      <c r="C211" s="14" t="s">
        <v>22</v>
      </c>
      <c r="D211" s="14" t="s">
        <v>297</v>
      </c>
      <c r="E211" s="242" t="s">
        <v>167</v>
      </c>
      <c r="F211" s="242"/>
      <c r="G211" s="16" t="s">
        <v>40</v>
      </c>
      <c r="H211" s="17">
        <v>6</v>
      </c>
      <c r="I211" s="18">
        <v>1.6</v>
      </c>
      <c r="J211" s="18">
        <v>9.6</v>
      </c>
    </row>
    <row r="212" spans="1:10" ht="25.9" customHeight="1">
      <c r="A212" s="14" t="s">
        <v>164</v>
      </c>
      <c r="B212" s="15" t="s">
        <v>298</v>
      </c>
      <c r="C212" s="14" t="s">
        <v>22</v>
      </c>
      <c r="D212" s="14" t="s">
        <v>299</v>
      </c>
      <c r="E212" s="242" t="s">
        <v>167</v>
      </c>
      <c r="F212" s="242"/>
      <c r="G212" s="16" t="s">
        <v>40</v>
      </c>
      <c r="H212" s="17">
        <v>6</v>
      </c>
      <c r="I212" s="18">
        <v>1.7</v>
      </c>
      <c r="J212" s="18">
        <v>10.199999999999999</v>
      </c>
    </row>
    <row r="213" spans="1:10" ht="25.9" customHeight="1">
      <c r="A213" s="14" t="s">
        <v>164</v>
      </c>
      <c r="B213" s="15" t="s">
        <v>300</v>
      </c>
      <c r="C213" s="14" t="s">
        <v>22</v>
      </c>
      <c r="D213" s="14" t="s">
        <v>301</v>
      </c>
      <c r="E213" s="242" t="s">
        <v>167</v>
      </c>
      <c r="F213" s="242"/>
      <c r="G213" s="16" t="s">
        <v>40</v>
      </c>
      <c r="H213" s="17">
        <v>2</v>
      </c>
      <c r="I213" s="18">
        <v>27.2</v>
      </c>
      <c r="J213" s="18">
        <v>54.4</v>
      </c>
    </row>
    <row r="214" spans="1:10" ht="39" customHeight="1">
      <c r="A214" s="14" t="s">
        <v>164</v>
      </c>
      <c r="B214" s="15" t="s">
        <v>302</v>
      </c>
      <c r="C214" s="14" t="s">
        <v>22</v>
      </c>
      <c r="D214" s="14" t="s">
        <v>303</v>
      </c>
      <c r="E214" s="242" t="s">
        <v>304</v>
      </c>
      <c r="F214" s="242"/>
      <c r="G214" s="16" t="s">
        <v>40</v>
      </c>
      <c r="H214" s="17">
        <v>1</v>
      </c>
      <c r="I214" s="18">
        <v>11493.39</v>
      </c>
      <c r="J214" s="18">
        <v>11493.39</v>
      </c>
    </row>
    <row r="215" spans="1:10">
      <c r="A215" s="19"/>
      <c r="B215" s="19"/>
      <c r="C215" s="19"/>
      <c r="D215" s="19"/>
      <c r="E215" s="19" t="s">
        <v>177</v>
      </c>
      <c r="F215" s="20">
        <v>160.29</v>
      </c>
      <c r="G215" s="19" t="s">
        <v>178</v>
      </c>
      <c r="H215" s="20">
        <v>0</v>
      </c>
      <c r="I215" s="19" t="s">
        <v>179</v>
      </c>
      <c r="J215" s="20">
        <v>160.29</v>
      </c>
    </row>
    <row r="216" spans="1:10">
      <c r="A216" s="19"/>
      <c r="B216" s="19"/>
      <c r="C216" s="19"/>
      <c r="D216" s="19"/>
      <c r="E216" s="19" t="s">
        <v>180</v>
      </c>
      <c r="F216" s="20">
        <v>3020.96</v>
      </c>
      <c r="G216" s="19"/>
      <c r="H216" s="244" t="s">
        <v>181</v>
      </c>
      <c r="I216" s="244"/>
      <c r="J216" s="20">
        <v>14844.7</v>
      </c>
    </row>
    <row r="217" spans="1:10" ht="30" customHeight="1" thickBot="1">
      <c r="A217" s="21"/>
      <c r="B217" s="21"/>
      <c r="C217" s="21"/>
      <c r="D217" s="21"/>
      <c r="E217" s="21"/>
      <c r="F217" s="21"/>
      <c r="G217" s="21" t="s">
        <v>182</v>
      </c>
      <c r="H217" s="22">
        <v>3</v>
      </c>
      <c r="I217" s="21" t="s">
        <v>183</v>
      </c>
      <c r="J217" s="23">
        <v>44534.1</v>
      </c>
    </row>
    <row r="218" spans="1:10" ht="1.1499999999999999" customHeight="1" thickTop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</row>
    <row r="219" spans="1:10" ht="18" customHeight="1">
      <c r="A219" s="6" t="s">
        <v>102</v>
      </c>
      <c r="B219" s="7" t="s">
        <v>9</v>
      </c>
      <c r="C219" s="6" t="s">
        <v>10</v>
      </c>
      <c r="D219" s="6" t="s">
        <v>11</v>
      </c>
      <c r="E219" s="245" t="s">
        <v>161</v>
      </c>
      <c r="F219" s="245"/>
      <c r="G219" s="8" t="s">
        <v>12</v>
      </c>
      <c r="H219" s="7" t="s">
        <v>13</v>
      </c>
      <c r="I219" s="7" t="s">
        <v>14</v>
      </c>
      <c r="J219" s="7" t="s">
        <v>16</v>
      </c>
    </row>
    <row r="220" spans="1:10" ht="24" customHeight="1">
      <c r="A220" s="9" t="s">
        <v>162</v>
      </c>
      <c r="B220" s="10" t="s">
        <v>103</v>
      </c>
      <c r="C220" s="9" t="s">
        <v>30</v>
      </c>
      <c r="D220" s="9" t="s">
        <v>104</v>
      </c>
      <c r="E220" s="241">
        <v>70</v>
      </c>
      <c r="F220" s="241"/>
      <c r="G220" s="11" t="s">
        <v>81</v>
      </c>
      <c r="H220" s="12">
        <v>1</v>
      </c>
      <c r="I220" s="13">
        <v>243.04</v>
      </c>
      <c r="J220" s="13">
        <v>243.04</v>
      </c>
    </row>
    <row r="221" spans="1:10" ht="24" customHeight="1">
      <c r="A221" s="25" t="s">
        <v>186</v>
      </c>
      <c r="B221" s="26" t="s">
        <v>305</v>
      </c>
      <c r="C221" s="25" t="s">
        <v>22</v>
      </c>
      <c r="D221" s="25" t="s">
        <v>306</v>
      </c>
      <c r="E221" s="243" t="s">
        <v>189</v>
      </c>
      <c r="F221" s="243"/>
      <c r="G221" s="27" t="s">
        <v>190</v>
      </c>
      <c r="H221" s="28">
        <v>2.3450000000000002</v>
      </c>
      <c r="I221" s="29">
        <v>20.02</v>
      </c>
      <c r="J221" s="29">
        <v>46.94</v>
      </c>
    </row>
    <row r="222" spans="1:10" ht="25.9" customHeight="1">
      <c r="A222" s="25" t="s">
        <v>186</v>
      </c>
      <c r="B222" s="26" t="s">
        <v>307</v>
      </c>
      <c r="C222" s="25" t="s">
        <v>22</v>
      </c>
      <c r="D222" s="25" t="s">
        <v>308</v>
      </c>
      <c r="E222" s="243" t="s">
        <v>189</v>
      </c>
      <c r="F222" s="243"/>
      <c r="G222" s="27" t="s">
        <v>190</v>
      </c>
      <c r="H222" s="28">
        <v>2.3450000000000002</v>
      </c>
      <c r="I222" s="29">
        <v>29.83</v>
      </c>
      <c r="J222" s="29">
        <v>69.95</v>
      </c>
    </row>
    <row r="223" spans="1:10" ht="25.9" customHeight="1">
      <c r="A223" s="14" t="s">
        <v>164</v>
      </c>
      <c r="B223" s="15" t="s">
        <v>309</v>
      </c>
      <c r="C223" s="14" t="s">
        <v>38</v>
      </c>
      <c r="D223" s="14" t="s">
        <v>310</v>
      </c>
      <c r="E223" s="242" t="s">
        <v>167</v>
      </c>
      <c r="F223" s="242"/>
      <c r="G223" s="16" t="s">
        <v>81</v>
      </c>
      <c r="H223" s="17">
        <v>1.05</v>
      </c>
      <c r="I223" s="18">
        <v>120.15</v>
      </c>
      <c r="J223" s="18">
        <v>126.15</v>
      </c>
    </row>
    <row r="224" spans="1:10">
      <c r="A224" s="19"/>
      <c r="B224" s="19"/>
      <c r="C224" s="19"/>
      <c r="D224" s="19"/>
      <c r="E224" s="19" t="s">
        <v>177</v>
      </c>
      <c r="F224" s="20">
        <v>84.86</v>
      </c>
      <c r="G224" s="19" t="s">
        <v>178</v>
      </c>
      <c r="H224" s="20">
        <v>0</v>
      </c>
      <c r="I224" s="19" t="s">
        <v>179</v>
      </c>
      <c r="J224" s="20">
        <v>84.86</v>
      </c>
    </row>
    <row r="225" spans="1:10">
      <c r="A225" s="19"/>
      <c r="B225" s="19"/>
      <c r="C225" s="19"/>
      <c r="D225" s="19"/>
      <c r="E225" s="19" t="s">
        <v>180</v>
      </c>
      <c r="F225" s="20">
        <v>62.09</v>
      </c>
      <c r="G225" s="19"/>
      <c r="H225" s="244" t="s">
        <v>181</v>
      </c>
      <c r="I225" s="244"/>
      <c r="J225" s="20">
        <v>305.13</v>
      </c>
    </row>
    <row r="226" spans="1:10" ht="30" customHeight="1" thickBot="1">
      <c r="A226" s="21"/>
      <c r="B226" s="21"/>
      <c r="C226" s="21"/>
      <c r="D226" s="21"/>
      <c r="E226" s="21"/>
      <c r="F226" s="21"/>
      <c r="G226" s="21" t="s">
        <v>182</v>
      </c>
      <c r="H226" s="22">
        <v>34.520000000000003</v>
      </c>
      <c r="I226" s="21" t="s">
        <v>183</v>
      </c>
      <c r="J226" s="23">
        <v>10533.08</v>
      </c>
    </row>
    <row r="227" spans="1:10" ht="1.1499999999999999" customHeight="1" thickTop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</row>
    <row r="228" spans="1:10" ht="18" customHeight="1">
      <c r="A228" s="6" t="s">
        <v>105</v>
      </c>
      <c r="B228" s="7" t="s">
        <v>9</v>
      </c>
      <c r="C228" s="6" t="s">
        <v>10</v>
      </c>
      <c r="D228" s="6" t="s">
        <v>11</v>
      </c>
      <c r="E228" s="245" t="s">
        <v>161</v>
      </c>
      <c r="F228" s="245"/>
      <c r="G228" s="8" t="s">
        <v>12</v>
      </c>
      <c r="H228" s="7" t="s">
        <v>13</v>
      </c>
      <c r="I228" s="7" t="s">
        <v>14</v>
      </c>
      <c r="J228" s="7" t="s">
        <v>16</v>
      </c>
    </row>
    <row r="229" spans="1:10" ht="39" customHeight="1">
      <c r="A229" s="9" t="s">
        <v>162</v>
      </c>
      <c r="B229" s="10" t="s">
        <v>106</v>
      </c>
      <c r="C229" s="9" t="s">
        <v>22</v>
      </c>
      <c r="D229" s="9" t="s">
        <v>107</v>
      </c>
      <c r="E229" s="241" t="s">
        <v>283</v>
      </c>
      <c r="F229" s="241"/>
      <c r="G229" s="11" t="s">
        <v>40</v>
      </c>
      <c r="H229" s="12">
        <v>1</v>
      </c>
      <c r="I229" s="13">
        <v>10243.76</v>
      </c>
      <c r="J229" s="13">
        <v>10243.76</v>
      </c>
    </row>
    <row r="230" spans="1:10" ht="25.9" customHeight="1">
      <c r="A230" s="25" t="s">
        <v>186</v>
      </c>
      <c r="B230" s="26" t="s">
        <v>284</v>
      </c>
      <c r="C230" s="25" t="s">
        <v>22</v>
      </c>
      <c r="D230" s="25" t="s">
        <v>285</v>
      </c>
      <c r="E230" s="243" t="s">
        <v>189</v>
      </c>
      <c r="F230" s="243"/>
      <c r="G230" s="27" t="s">
        <v>190</v>
      </c>
      <c r="H230" s="28">
        <v>4.5749000000000004</v>
      </c>
      <c r="I230" s="29">
        <v>30.15</v>
      </c>
      <c r="J230" s="29">
        <v>137.93</v>
      </c>
    </row>
    <row r="231" spans="1:10" ht="25.9" customHeight="1">
      <c r="A231" s="25" t="s">
        <v>186</v>
      </c>
      <c r="B231" s="26" t="s">
        <v>286</v>
      </c>
      <c r="C231" s="25" t="s">
        <v>22</v>
      </c>
      <c r="D231" s="25" t="s">
        <v>287</v>
      </c>
      <c r="E231" s="243" t="s">
        <v>189</v>
      </c>
      <c r="F231" s="243"/>
      <c r="G231" s="27" t="s">
        <v>190</v>
      </c>
      <c r="H231" s="28">
        <v>4.5749000000000004</v>
      </c>
      <c r="I231" s="29">
        <v>22.44</v>
      </c>
      <c r="J231" s="29">
        <v>102.66</v>
      </c>
    </row>
    <row r="232" spans="1:10" ht="39" customHeight="1">
      <c r="A232" s="25" t="s">
        <v>186</v>
      </c>
      <c r="B232" s="26" t="s">
        <v>311</v>
      </c>
      <c r="C232" s="25" t="s">
        <v>22</v>
      </c>
      <c r="D232" s="25" t="s">
        <v>312</v>
      </c>
      <c r="E232" s="243" t="s">
        <v>313</v>
      </c>
      <c r="F232" s="243"/>
      <c r="G232" s="27" t="s">
        <v>314</v>
      </c>
      <c r="H232" s="28">
        <v>0.2059</v>
      </c>
      <c r="I232" s="29">
        <v>314.63</v>
      </c>
      <c r="J232" s="29">
        <v>64.78</v>
      </c>
    </row>
    <row r="233" spans="1:10" ht="39" customHeight="1">
      <c r="A233" s="25" t="s">
        <v>186</v>
      </c>
      <c r="B233" s="26" t="s">
        <v>315</v>
      </c>
      <c r="C233" s="25" t="s">
        <v>22</v>
      </c>
      <c r="D233" s="25" t="s">
        <v>316</v>
      </c>
      <c r="E233" s="243" t="s">
        <v>313</v>
      </c>
      <c r="F233" s="243"/>
      <c r="G233" s="27" t="s">
        <v>317</v>
      </c>
      <c r="H233" s="28">
        <v>1.5165999999999999</v>
      </c>
      <c r="I233" s="29">
        <v>150.35</v>
      </c>
      <c r="J233" s="29">
        <v>228.02</v>
      </c>
    </row>
    <row r="234" spans="1:10" ht="39" customHeight="1">
      <c r="A234" s="14" t="s">
        <v>164</v>
      </c>
      <c r="B234" s="15" t="s">
        <v>288</v>
      </c>
      <c r="C234" s="14" t="s">
        <v>22</v>
      </c>
      <c r="D234" s="14" t="s">
        <v>289</v>
      </c>
      <c r="E234" s="242" t="s">
        <v>167</v>
      </c>
      <c r="F234" s="242"/>
      <c r="G234" s="16" t="s">
        <v>40</v>
      </c>
      <c r="H234" s="17">
        <v>10</v>
      </c>
      <c r="I234" s="18">
        <v>1.1100000000000001</v>
      </c>
      <c r="J234" s="18">
        <v>11.1</v>
      </c>
    </row>
    <row r="235" spans="1:10" ht="24" customHeight="1">
      <c r="A235" s="14" t="s">
        <v>164</v>
      </c>
      <c r="B235" s="15" t="s">
        <v>290</v>
      </c>
      <c r="C235" s="14" t="s">
        <v>22</v>
      </c>
      <c r="D235" s="14" t="s">
        <v>291</v>
      </c>
      <c r="E235" s="242" t="s">
        <v>167</v>
      </c>
      <c r="F235" s="242"/>
      <c r="G235" s="16" t="s">
        <v>40</v>
      </c>
      <c r="H235" s="17">
        <v>6</v>
      </c>
      <c r="I235" s="18">
        <v>0.7</v>
      </c>
      <c r="J235" s="18">
        <v>4.2</v>
      </c>
    </row>
    <row r="236" spans="1:10" ht="39" customHeight="1">
      <c r="A236" s="14" t="s">
        <v>164</v>
      </c>
      <c r="B236" s="15" t="s">
        <v>294</v>
      </c>
      <c r="C236" s="14" t="s">
        <v>22</v>
      </c>
      <c r="D236" s="14" t="s">
        <v>295</v>
      </c>
      <c r="E236" s="242" t="s">
        <v>167</v>
      </c>
      <c r="F236" s="242"/>
      <c r="G236" s="16" t="s">
        <v>40</v>
      </c>
      <c r="H236" s="17">
        <v>4</v>
      </c>
      <c r="I236" s="18">
        <v>0.48</v>
      </c>
      <c r="J236" s="18">
        <v>1.92</v>
      </c>
    </row>
    <row r="237" spans="1:10" ht="25.9" customHeight="1">
      <c r="A237" s="14" t="s">
        <v>164</v>
      </c>
      <c r="B237" s="15" t="s">
        <v>296</v>
      </c>
      <c r="C237" s="14" t="s">
        <v>22</v>
      </c>
      <c r="D237" s="14" t="s">
        <v>297</v>
      </c>
      <c r="E237" s="242" t="s">
        <v>167</v>
      </c>
      <c r="F237" s="242"/>
      <c r="G237" s="16" t="s">
        <v>40</v>
      </c>
      <c r="H237" s="17">
        <v>6</v>
      </c>
      <c r="I237" s="18">
        <v>1.6</v>
      </c>
      <c r="J237" s="18">
        <v>9.6</v>
      </c>
    </row>
    <row r="238" spans="1:10" ht="25.9" customHeight="1">
      <c r="A238" s="14" t="s">
        <v>164</v>
      </c>
      <c r="B238" s="15" t="s">
        <v>298</v>
      </c>
      <c r="C238" s="14" t="s">
        <v>22</v>
      </c>
      <c r="D238" s="14" t="s">
        <v>299</v>
      </c>
      <c r="E238" s="242" t="s">
        <v>167</v>
      </c>
      <c r="F238" s="242"/>
      <c r="G238" s="16" t="s">
        <v>40</v>
      </c>
      <c r="H238" s="17">
        <v>6</v>
      </c>
      <c r="I238" s="18">
        <v>1.7</v>
      </c>
      <c r="J238" s="18">
        <v>10.199999999999999</v>
      </c>
    </row>
    <row r="239" spans="1:10" ht="39" customHeight="1">
      <c r="A239" s="14" t="s">
        <v>164</v>
      </c>
      <c r="B239" s="15" t="s">
        <v>318</v>
      </c>
      <c r="C239" s="14" t="s">
        <v>22</v>
      </c>
      <c r="D239" s="14" t="s">
        <v>319</v>
      </c>
      <c r="E239" s="242" t="s">
        <v>304</v>
      </c>
      <c r="F239" s="242"/>
      <c r="G239" s="16" t="s">
        <v>40</v>
      </c>
      <c r="H239" s="17">
        <v>1</v>
      </c>
      <c r="I239" s="18">
        <v>9673.35</v>
      </c>
      <c r="J239" s="18">
        <v>9673.35</v>
      </c>
    </row>
    <row r="240" spans="1:10">
      <c r="A240" s="19"/>
      <c r="B240" s="19"/>
      <c r="C240" s="19"/>
      <c r="D240" s="19"/>
      <c r="E240" s="19" t="s">
        <v>177</v>
      </c>
      <c r="F240" s="20">
        <v>194.86</v>
      </c>
      <c r="G240" s="19" t="s">
        <v>178</v>
      </c>
      <c r="H240" s="20">
        <v>0</v>
      </c>
      <c r="I240" s="19" t="s">
        <v>179</v>
      </c>
      <c r="J240" s="20">
        <v>194.86</v>
      </c>
    </row>
    <row r="241" spans="1:10">
      <c r="A241" s="19"/>
      <c r="B241" s="19"/>
      <c r="C241" s="19"/>
      <c r="D241" s="19"/>
      <c r="E241" s="19" t="s">
        <v>180</v>
      </c>
      <c r="F241" s="20">
        <v>2617.2800000000002</v>
      </c>
      <c r="G241" s="19"/>
      <c r="H241" s="244" t="s">
        <v>181</v>
      </c>
      <c r="I241" s="244"/>
      <c r="J241" s="20">
        <v>12861.04</v>
      </c>
    </row>
    <row r="242" spans="1:10" ht="30" customHeight="1" thickBot="1">
      <c r="A242" s="21"/>
      <c r="B242" s="21"/>
      <c r="C242" s="21"/>
      <c r="D242" s="21"/>
      <c r="E242" s="21"/>
      <c r="F242" s="21"/>
      <c r="G242" s="21" t="s">
        <v>182</v>
      </c>
      <c r="H242" s="22">
        <v>4</v>
      </c>
      <c r="I242" s="21" t="s">
        <v>183</v>
      </c>
      <c r="J242" s="23">
        <v>51444.160000000003</v>
      </c>
    </row>
    <row r="243" spans="1:10" ht="1.1499999999999999" customHeight="1" thickTop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</row>
    <row r="244" spans="1:10" ht="18" customHeight="1">
      <c r="A244" s="6" t="s">
        <v>108</v>
      </c>
      <c r="B244" s="7" t="s">
        <v>9</v>
      </c>
      <c r="C244" s="6" t="s">
        <v>10</v>
      </c>
      <c r="D244" s="6" t="s">
        <v>11</v>
      </c>
      <c r="E244" s="245" t="s">
        <v>161</v>
      </c>
      <c r="F244" s="245"/>
      <c r="G244" s="8" t="s">
        <v>12</v>
      </c>
      <c r="H244" s="7" t="s">
        <v>13</v>
      </c>
      <c r="I244" s="7" t="s">
        <v>14</v>
      </c>
      <c r="J244" s="7" t="s">
        <v>16</v>
      </c>
    </row>
    <row r="245" spans="1:10" ht="39" customHeight="1">
      <c r="A245" s="9" t="s">
        <v>162</v>
      </c>
      <c r="B245" s="10" t="s">
        <v>109</v>
      </c>
      <c r="C245" s="9" t="s">
        <v>22</v>
      </c>
      <c r="D245" s="9" t="s">
        <v>110</v>
      </c>
      <c r="E245" s="241" t="s">
        <v>283</v>
      </c>
      <c r="F245" s="241"/>
      <c r="G245" s="11" t="s">
        <v>40</v>
      </c>
      <c r="H245" s="12">
        <v>1</v>
      </c>
      <c r="I245" s="13">
        <v>5059.92</v>
      </c>
      <c r="J245" s="13">
        <v>5059.92</v>
      </c>
    </row>
    <row r="246" spans="1:10" ht="25.9" customHeight="1">
      <c r="A246" s="25" t="s">
        <v>186</v>
      </c>
      <c r="B246" s="26" t="s">
        <v>284</v>
      </c>
      <c r="C246" s="25" t="s">
        <v>22</v>
      </c>
      <c r="D246" s="25" t="s">
        <v>285</v>
      </c>
      <c r="E246" s="243" t="s">
        <v>189</v>
      </c>
      <c r="F246" s="243"/>
      <c r="G246" s="27" t="s">
        <v>190</v>
      </c>
      <c r="H246" s="28">
        <v>2.6335000000000002</v>
      </c>
      <c r="I246" s="29">
        <v>30.15</v>
      </c>
      <c r="J246" s="29">
        <v>79.400000000000006</v>
      </c>
    </row>
    <row r="247" spans="1:10" ht="25.9" customHeight="1">
      <c r="A247" s="25" t="s">
        <v>186</v>
      </c>
      <c r="B247" s="26" t="s">
        <v>286</v>
      </c>
      <c r="C247" s="25" t="s">
        <v>22</v>
      </c>
      <c r="D247" s="25" t="s">
        <v>287</v>
      </c>
      <c r="E247" s="243" t="s">
        <v>189</v>
      </c>
      <c r="F247" s="243"/>
      <c r="G247" s="27" t="s">
        <v>190</v>
      </c>
      <c r="H247" s="28">
        <v>2.6335000000000002</v>
      </c>
      <c r="I247" s="29">
        <v>22.44</v>
      </c>
      <c r="J247" s="29">
        <v>59.09</v>
      </c>
    </row>
    <row r="248" spans="1:10" ht="39" customHeight="1">
      <c r="A248" s="14" t="s">
        <v>164</v>
      </c>
      <c r="B248" s="15" t="s">
        <v>288</v>
      </c>
      <c r="C248" s="14" t="s">
        <v>22</v>
      </c>
      <c r="D248" s="14" t="s">
        <v>289</v>
      </c>
      <c r="E248" s="242" t="s">
        <v>167</v>
      </c>
      <c r="F248" s="242"/>
      <c r="G248" s="16" t="s">
        <v>40</v>
      </c>
      <c r="H248" s="17">
        <v>10</v>
      </c>
      <c r="I248" s="18">
        <v>1.1100000000000001</v>
      </c>
      <c r="J248" s="18">
        <v>11.1</v>
      </c>
    </row>
    <row r="249" spans="1:10" ht="39" customHeight="1">
      <c r="A249" s="14" t="s">
        <v>164</v>
      </c>
      <c r="B249" s="15" t="s">
        <v>320</v>
      </c>
      <c r="C249" s="14" t="s">
        <v>22</v>
      </c>
      <c r="D249" s="14" t="s">
        <v>321</v>
      </c>
      <c r="E249" s="242" t="s">
        <v>167</v>
      </c>
      <c r="F249" s="242"/>
      <c r="G249" s="16" t="s">
        <v>40</v>
      </c>
      <c r="H249" s="17">
        <v>9</v>
      </c>
      <c r="I249" s="18">
        <v>1.1599999999999999</v>
      </c>
      <c r="J249" s="18">
        <v>10.44</v>
      </c>
    </row>
    <row r="250" spans="1:10" ht="25.9" customHeight="1">
      <c r="A250" s="14" t="s">
        <v>164</v>
      </c>
      <c r="B250" s="15" t="s">
        <v>292</v>
      </c>
      <c r="C250" s="14" t="s">
        <v>22</v>
      </c>
      <c r="D250" s="14" t="s">
        <v>293</v>
      </c>
      <c r="E250" s="242" t="s">
        <v>167</v>
      </c>
      <c r="F250" s="242"/>
      <c r="G250" s="16" t="s">
        <v>40</v>
      </c>
      <c r="H250" s="17">
        <v>6</v>
      </c>
      <c r="I250" s="18">
        <v>1.27</v>
      </c>
      <c r="J250" s="18">
        <v>7.62</v>
      </c>
    </row>
    <row r="251" spans="1:10" ht="39" customHeight="1">
      <c r="A251" s="14" t="s">
        <v>164</v>
      </c>
      <c r="B251" s="15" t="s">
        <v>294</v>
      </c>
      <c r="C251" s="14" t="s">
        <v>22</v>
      </c>
      <c r="D251" s="14" t="s">
        <v>295</v>
      </c>
      <c r="E251" s="242" t="s">
        <v>167</v>
      </c>
      <c r="F251" s="242"/>
      <c r="G251" s="16" t="s">
        <v>40</v>
      </c>
      <c r="H251" s="17">
        <v>4</v>
      </c>
      <c r="I251" s="18">
        <v>0.48</v>
      </c>
      <c r="J251" s="18">
        <v>1.92</v>
      </c>
    </row>
    <row r="252" spans="1:10" ht="25.9" customHeight="1">
      <c r="A252" s="14" t="s">
        <v>164</v>
      </c>
      <c r="B252" s="15" t="s">
        <v>300</v>
      </c>
      <c r="C252" s="14" t="s">
        <v>22</v>
      </c>
      <c r="D252" s="14" t="s">
        <v>301</v>
      </c>
      <c r="E252" s="242" t="s">
        <v>167</v>
      </c>
      <c r="F252" s="242"/>
      <c r="G252" s="16" t="s">
        <v>40</v>
      </c>
      <c r="H252" s="17">
        <v>2</v>
      </c>
      <c r="I252" s="18">
        <v>27.2</v>
      </c>
      <c r="J252" s="18">
        <v>54.4</v>
      </c>
    </row>
    <row r="253" spans="1:10" ht="39" customHeight="1">
      <c r="A253" s="14" t="s">
        <v>164</v>
      </c>
      <c r="B253" s="15" t="s">
        <v>322</v>
      </c>
      <c r="C253" s="14" t="s">
        <v>22</v>
      </c>
      <c r="D253" s="14" t="s">
        <v>323</v>
      </c>
      <c r="E253" s="242" t="s">
        <v>304</v>
      </c>
      <c r="F253" s="242"/>
      <c r="G253" s="16" t="s">
        <v>40</v>
      </c>
      <c r="H253" s="17">
        <v>1</v>
      </c>
      <c r="I253" s="18">
        <v>4835.95</v>
      </c>
      <c r="J253" s="18">
        <v>4835.95</v>
      </c>
    </row>
    <row r="254" spans="1:10">
      <c r="A254" s="19"/>
      <c r="B254" s="19"/>
      <c r="C254" s="19"/>
      <c r="D254" s="19"/>
      <c r="E254" s="19" t="s">
        <v>177</v>
      </c>
      <c r="F254" s="20">
        <v>96.77</v>
      </c>
      <c r="G254" s="19" t="s">
        <v>178</v>
      </c>
      <c r="H254" s="20">
        <v>0</v>
      </c>
      <c r="I254" s="19" t="s">
        <v>179</v>
      </c>
      <c r="J254" s="20">
        <v>96.77</v>
      </c>
    </row>
    <row r="255" spans="1:10">
      <c r="A255" s="19"/>
      <c r="B255" s="19"/>
      <c r="C255" s="19"/>
      <c r="D255" s="19"/>
      <c r="E255" s="19" t="s">
        <v>180</v>
      </c>
      <c r="F255" s="20">
        <v>1292.8</v>
      </c>
      <c r="G255" s="19"/>
      <c r="H255" s="244" t="s">
        <v>181</v>
      </c>
      <c r="I255" s="244"/>
      <c r="J255" s="20">
        <v>6352.72</v>
      </c>
    </row>
    <row r="256" spans="1:10" ht="30" customHeight="1" thickBot="1">
      <c r="A256" s="21"/>
      <c r="B256" s="21"/>
      <c r="C256" s="21"/>
      <c r="D256" s="21"/>
      <c r="E256" s="21"/>
      <c r="F256" s="21"/>
      <c r="G256" s="21" t="s">
        <v>182</v>
      </c>
      <c r="H256" s="22">
        <v>3</v>
      </c>
      <c r="I256" s="21" t="s">
        <v>183</v>
      </c>
      <c r="J256" s="23">
        <v>19058.16</v>
      </c>
    </row>
    <row r="257" spans="1:10" ht="1.1499999999999999" customHeight="1" thickTop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</row>
    <row r="258" spans="1:10" ht="18" customHeight="1">
      <c r="A258" s="6" t="s">
        <v>111</v>
      </c>
      <c r="B258" s="7" t="s">
        <v>9</v>
      </c>
      <c r="C258" s="6" t="s">
        <v>10</v>
      </c>
      <c r="D258" s="6" t="s">
        <v>11</v>
      </c>
      <c r="E258" s="245" t="s">
        <v>161</v>
      </c>
      <c r="F258" s="245"/>
      <c r="G258" s="8" t="s">
        <v>12</v>
      </c>
      <c r="H258" s="7" t="s">
        <v>13</v>
      </c>
      <c r="I258" s="7" t="s">
        <v>14</v>
      </c>
      <c r="J258" s="7" t="s">
        <v>16</v>
      </c>
    </row>
    <row r="259" spans="1:10" ht="39" customHeight="1">
      <c r="A259" s="9" t="s">
        <v>162</v>
      </c>
      <c r="B259" s="10" t="s">
        <v>112</v>
      </c>
      <c r="C259" s="9" t="s">
        <v>22</v>
      </c>
      <c r="D259" s="9" t="s">
        <v>113</v>
      </c>
      <c r="E259" s="241" t="s">
        <v>260</v>
      </c>
      <c r="F259" s="241"/>
      <c r="G259" s="11" t="s">
        <v>81</v>
      </c>
      <c r="H259" s="12">
        <v>1</v>
      </c>
      <c r="I259" s="13">
        <v>6.81</v>
      </c>
      <c r="J259" s="13">
        <v>6.81</v>
      </c>
    </row>
    <row r="260" spans="1:10" ht="25.9" customHeight="1">
      <c r="A260" s="25" t="s">
        <v>186</v>
      </c>
      <c r="B260" s="26" t="s">
        <v>261</v>
      </c>
      <c r="C260" s="25" t="s">
        <v>22</v>
      </c>
      <c r="D260" s="25" t="s">
        <v>262</v>
      </c>
      <c r="E260" s="243" t="s">
        <v>189</v>
      </c>
      <c r="F260" s="243"/>
      <c r="G260" s="27" t="s">
        <v>190</v>
      </c>
      <c r="H260" s="28">
        <v>0.04</v>
      </c>
      <c r="I260" s="29">
        <v>22.46</v>
      </c>
      <c r="J260" s="29">
        <v>0.89</v>
      </c>
    </row>
    <row r="261" spans="1:10" ht="24" customHeight="1">
      <c r="A261" s="25" t="s">
        <v>186</v>
      </c>
      <c r="B261" s="26" t="s">
        <v>263</v>
      </c>
      <c r="C261" s="25" t="s">
        <v>22</v>
      </c>
      <c r="D261" s="25" t="s">
        <v>264</v>
      </c>
      <c r="E261" s="243" t="s">
        <v>189</v>
      </c>
      <c r="F261" s="243"/>
      <c r="G261" s="27" t="s">
        <v>190</v>
      </c>
      <c r="H261" s="28">
        <v>0.04</v>
      </c>
      <c r="I261" s="29">
        <v>28.92</v>
      </c>
      <c r="J261" s="29">
        <v>1.1499999999999999</v>
      </c>
    </row>
    <row r="262" spans="1:10" ht="39" customHeight="1">
      <c r="A262" s="14" t="s">
        <v>164</v>
      </c>
      <c r="B262" s="15" t="s">
        <v>324</v>
      </c>
      <c r="C262" s="14" t="s">
        <v>22</v>
      </c>
      <c r="D262" s="14" t="s">
        <v>325</v>
      </c>
      <c r="E262" s="242" t="s">
        <v>167</v>
      </c>
      <c r="F262" s="242"/>
      <c r="G262" s="16" t="s">
        <v>81</v>
      </c>
      <c r="H262" s="17">
        <v>1.19</v>
      </c>
      <c r="I262" s="18">
        <v>3.99</v>
      </c>
      <c r="J262" s="18">
        <v>4.74</v>
      </c>
    </row>
    <row r="263" spans="1:10" ht="25.9" customHeight="1">
      <c r="A263" s="14" t="s">
        <v>164</v>
      </c>
      <c r="B263" s="15" t="s">
        <v>267</v>
      </c>
      <c r="C263" s="14" t="s">
        <v>22</v>
      </c>
      <c r="D263" s="14" t="s">
        <v>268</v>
      </c>
      <c r="E263" s="242" t="s">
        <v>167</v>
      </c>
      <c r="F263" s="242"/>
      <c r="G263" s="16" t="s">
        <v>40</v>
      </c>
      <c r="H263" s="17">
        <v>8.9999999999999993E-3</v>
      </c>
      <c r="I263" s="18">
        <v>4.12</v>
      </c>
      <c r="J263" s="18">
        <v>0.03</v>
      </c>
    </row>
    <row r="264" spans="1:10">
      <c r="A264" s="19"/>
      <c r="B264" s="19"/>
      <c r="C264" s="19"/>
      <c r="D264" s="19"/>
      <c r="E264" s="19" t="s">
        <v>177</v>
      </c>
      <c r="F264" s="20">
        <v>1.4</v>
      </c>
      <c r="G264" s="19" t="s">
        <v>178</v>
      </c>
      <c r="H264" s="20">
        <v>0</v>
      </c>
      <c r="I264" s="19" t="s">
        <v>179</v>
      </c>
      <c r="J264" s="20">
        <v>1.4</v>
      </c>
    </row>
    <row r="265" spans="1:10">
      <c r="A265" s="19"/>
      <c r="B265" s="19"/>
      <c r="C265" s="19"/>
      <c r="D265" s="19"/>
      <c r="E265" s="19" t="s">
        <v>180</v>
      </c>
      <c r="F265" s="20">
        <v>1.73</v>
      </c>
      <c r="G265" s="19"/>
      <c r="H265" s="244" t="s">
        <v>181</v>
      </c>
      <c r="I265" s="244"/>
      <c r="J265" s="20">
        <v>8.5399999999999991</v>
      </c>
    </row>
    <row r="266" spans="1:10" ht="30" customHeight="1" thickBot="1">
      <c r="A266" s="21"/>
      <c r="B266" s="21"/>
      <c r="C266" s="21"/>
      <c r="D266" s="21"/>
      <c r="E266" s="21"/>
      <c r="F266" s="21"/>
      <c r="G266" s="21" t="s">
        <v>182</v>
      </c>
      <c r="H266" s="22">
        <v>495.6</v>
      </c>
      <c r="I266" s="21" t="s">
        <v>183</v>
      </c>
      <c r="J266" s="23">
        <v>4232.42</v>
      </c>
    </row>
    <row r="267" spans="1:10" ht="1.1499999999999999" customHeight="1" thickTop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</row>
    <row r="268" spans="1:10" ht="18" customHeight="1">
      <c r="A268" s="6" t="s">
        <v>114</v>
      </c>
      <c r="B268" s="7" t="s">
        <v>9</v>
      </c>
      <c r="C268" s="6" t="s">
        <v>10</v>
      </c>
      <c r="D268" s="6" t="s">
        <v>11</v>
      </c>
      <c r="E268" s="245" t="s">
        <v>161</v>
      </c>
      <c r="F268" s="245"/>
      <c r="G268" s="8" t="s">
        <v>12</v>
      </c>
      <c r="H268" s="7" t="s">
        <v>13</v>
      </c>
      <c r="I268" s="7" t="s">
        <v>14</v>
      </c>
      <c r="J268" s="7" t="s">
        <v>16</v>
      </c>
    </row>
    <row r="269" spans="1:10" ht="25.9" customHeight="1">
      <c r="A269" s="9" t="s">
        <v>162</v>
      </c>
      <c r="B269" s="10" t="s">
        <v>115</v>
      </c>
      <c r="C269" s="9" t="s">
        <v>30</v>
      </c>
      <c r="D269" s="9" t="s">
        <v>116</v>
      </c>
      <c r="E269" s="241">
        <v>86</v>
      </c>
      <c r="F269" s="241"/>
      <c r="G269" s="11" t="s">
        <v>81</v>
      </c>
      <c r="H269" s="12">
        <v>1</v>
      </c>
      <c r="I269" s="13">
        <v>16.25</v>
      </c>
      <c r="J269" s="13">
        <v>16.25</v>
      </c>
    </row>
    <row r="270" spans="1:10" ht="24" customHeight="1">
      <c r="A270" s="25" t="s">
        <v>186</v>
      </c>
      <c r="B270" s="26" t="s">
        <v>187</v>
      </c>
      <c r="C270" s="25" t="s">
        <v>22</v>
      </c>
      <c r="D270" s="25" t="s">
        <v>188</v>
      </c>
      <c r="E270" s="243" t="s">
        <v>189</v>
      </c>
      <c r="F270" s="243"/>
      <c r="G270" s="27" t="s">
        <v>190</v>
      </c>
      <c r="H270" s="28">
        <v>0.11</v>
      </c>
      <c r="I270" s="29">
        <v>21.29</v>
      </c>
      <c r="J270" s="29">
        <v>2.34</v>
      </c>
    </row>
    <row r="271" spans="1:10" ht="24" customHeight="1">
      <c r="A271" s="25" t="s">
        <v>186</v>
      </c>
      <c r="B271" s="26" t="s">
        <v>263</v>
      </c>
      <c r="C271" s="25" t="s">
        <v>22</v>
      </c>
      <c r="D271" s="25" t="s">
        <v>264</v>
      </c>
      <c r="E271" s="243" t="s">
        <v>189</v>
      </c>
      <c r="F271" s="243"/>
      <c r="G271" s="27" t="s">
        <v>190</v>
      </c>
      <c r="H271" s="28">
        <v>0.11</v>
      </c>
      <c r="I271" s="29">
        <v>28.92</v>
      </c>
      <c r="J271" s="29">
        <v>3.18</v>
      </c>
    </row>
    <row r="272" spans="1:10" ht="25.9" customHeight="1">
      <c r="A272" s="14" t="s">
        <v>164</v>
      </c>
      <c r="B272" s="15" t="s">
        <v>326</v>
      </c>
      <c r="C272" s="14" t="s">
        <v>327</v>
      </c>
      <c r="D272" s="14" t="s">
        <v>328</v>
      </c>
      <c r="E272" s="242" t="s">
        <v>167</v>
      </c>
      <c r="F272" s="242"/>
      <c r="G272" s="16" t="s">
        <v>329</v>
      </c>
      <c r="H272" s="17">
        <v>1.02</v>
      </c>
      <c r="I272" s="18">
        <v>10.52</v>
      </c>
      <c r="J272" s="18">
        <v>10.73</v>
      </c>
    </row>
    <row r="273" spans="1:10">
      <c r="A273" s="19"/>
      <c r="B273" s="19"/>
      <c r="C273" s="19"/>
      <c r="D273" s="19"/>
      <c r="E273" s="19" t="s">
        <v>177</v>
      </c>
      <c r="F273" s="20">
        <v>3.77</v>
      </c>
      <c r="G273" s="19" t="s">
        <v>178</v>
      </c>
      <c r="H273" s="20">
        <v>0</v>
      </c>
      <c r="I273" s="19" t="s">
        <v>179</v>
      </c>
      <c r="J273" s="20">
        <v>3.77</v>
      </c>
    </row>
    <row r="274" spans="1:10">
      <c r="A274" s="19"/>
      <c r="B274" s="19"/>
      <c r="C274" s="19"/>
      <c r="D274" s="19"/>
      <c r="E274" s="19" t="s">
        <v>180</v>
      </c>
      <c r="F274" s="20">
        <v>4.1500000000000004</v>
      </c>
      <c r="G274" s="19"/>
      <c r="H274" s="244" t="s">
        <v>181</v>
      </c>
      <c r="I274" s="244"/>
      <c r="J274" s="20">
        <v>20.399999999999999</v>
      </c>
    </row>
    <row r="275" spans="1:10" ht="30" customHeight="1" thickBot="1">
      <c r="A275" s="21"/>
      <c r="B275" s="21"/>
      <c r="C275" s="21"/>
      <c r="D275" s="21"/>
      <c r="E275" s="21"/>
      <c r="F275" s="21"/>
      <c r="G275" s="21" t="s">
        <v>182</v>
      </c>
      <c r="H275" s="22">
        <v>410</v>
      </c>
      <c r="I275" s="21" t="s">
        <v>183</v>
      </c>
      <c r="J275" s="23">
        <v>8364</v>
      </c>
    </row>
    <row r="276" spans="1:10" ht="1.1499999999999999" customHeight="1" thickTop="1">
      <c r="A276" s="24"/>
      <c r="B276" s="24"/>
      <c r="C276" s="24"/>
      <c r="D276" s="24"/>
      <c r="E276" s="24"/>
      <c r="F276" s="24"/>
      <c r="G276" s="24"/>
      <c r="H276" s="24"/>
      <c r="I276" s="24"/>
      <c r="J276" s="24"/>
    </row>
    <row r="277" spans="1:10" ht="18" customHeight="1">
      <c r="A277" s="6" t="s">
        <v>117</v>
      </c>
      <c r="B277" s="7" t="s">
        <v>9</v>
      </c>
      <c r="C277" s="6" t="s">
        <v>10</v>
      </c>
      <c r="D277" s="6" t="s">
        <v>11</v>
      </c>
      <c r="E277" s="245" t="s">
        <v>161</v>
      </c>
      <c r="F277" s="245"/>
      <c r="G277" s="8" t="s">
        <v>12</v>
      </c>
      <c r="H277" s="7" t="s">
        <v>13</v>
      </c>
      <c r="I277" s="7" t="s">
        <v>14</v>
      </c>
      <c r="J277" s="7" t="s">
        <v>16</v>
      </c>
    </row>
    <row r="278" spans="1:10" ht="25.9" customHeight="1">
      <c r="A278" s="9" t="s">
        <v>162</v>
      </c>
      <c r="B278" s="10" t="s">
        <v>118</v>
      </c>
      <c r="C278" s="9" t="s">
        <v>30</v>
      </c>
      <c r="D278" s="9" t="s">
        <v>119</v>
      </c>
      <c r="E278" s="241">
        <v>70</v>
      </c>
      <c r="F278" s="241"/>
      <c r="G278" s="11" t="s">
        <v>40</v>
      </c>
      <c r="H278" s="12">
        <v>1</v>
      </c>
      <c r="I278" s="13">
        <v>131.56</v>
      </c>
      <c r="J278" s="13">
        <v>131.56</v>
      </c>
    </row>
    <row r="279" spans="1:10" ht="24" customHeight="1">
      <c r="A279" s="25" t="s">
        <v>186</v>
      </c>
      <c r="B279" s="26" t="s">
        <v>305</v>
      </c>
      <c r="C279" s="25" t="s">
        <v>22</v>
      </c>
      <c r="D279" s="25" t="s">
        <v>306</v>
      </c>
      <c r="E279" s="243" t="s">
        <v>189</v>
      </c>
      <c r="F279" s="243"/>
      <c r="G279" s="27" t="s">
        <v>190</v>
      </c>
      <c r="H279" s="28">
        <v>0.85299999999999998</v>
      </c>
      <c r="I279" s="29">
        <v>20.02</v>
      </c>
      <c r="J279" s="29">
        <v>17.07</v>
      </c>
    </row>
    <row r="280" spans="1:10" ht="25.9" customHeight="1">
      <c r="A280" s="25" t="s">
        <v>186</v>
      </c>
      <c r="B280" s="26" t="s">
        <v>307</v>
      </c>
      <c r="C280" s="25" t="s">
        <v>22</v>
      </c>
      <c r="D280" s="25" t="s">
        <v>308</v>
      </c>
      <c r="E280" s="243" t="s">
        <v>189</v>
      </c>
      <c r="F280" s="243"/>
      <c r="G280" s="27" t="s">
        <v>190</v>
      </c>
      <c r="H280" s="28">
        <v>0.85299999999999998</v>
      </c>
      <c r="I280" s="29">
        <v>29.83</v>
      </c>
      <c r="J280" s="29">
        <v>25.44</v>
      </c>
    </row>
    <row r="281" spans="1:10" ht="25.9" customHeight="1">
      <c r="A281" s="14" t="s">
        <v>164</v>
      </c>
      <c r="B281" s="15" t="s">
        <v>330</v>
      </c>
      <c r="C281" s="14" t="s">
        <v>38</v>
      </c>
      <c r="D281" s="14" t="s">
        <v>331</v>
      </c>
      <c r="E281" s="242" t="s">
        <v>167</v>
      </c>
      <c r="F281" s="242"/>
      <c r="G281" s="16" t="s">
        <v>81</v>
      </c>
      <c r="H281" s="17">
        <v>1.05</v>
      </c>
      <c r="I281" s="18">
        <v>84.81</v>
      </c>
      <c r="J281" s="18">
        <v>89.05</v>
      </c>
    </row>
    <row r="282" spans="1:10">
      <c r="A282" s="19"/>
      <c r="B282" s="19"/>
      <c r="C282" s="19"/>
      <c r="D282" s="19"/>
      <c r="E282" s="19" t="s">
        <v>177</v>
      </c>
      <c r="F282" s="20">
        <v>30.86</v>
      </c>
      <c r="G282" s="19" t="s">
        <v>178</v>
      </c>
      <c r="H282" s="20">
        <v>0</v>
      </c>
      <c r="I282" s="19" t="s">
        <v>179</v>
      </c>
      <c r="J282" s="20">
        <v>30.86</v>
      </c>
    </row>
    <row r="283" spans="1:10">
      <c r="A283" s="19"/>
      <c r="B283" s="19"/>
      <c r="C283" s="19"/>
      <c r="D283" s="19"/>
      <c r="E283" s="19" t="s">
        <v>180</v>
      </c>
      <c r="F283" s="20">
        <v>33.61</v>
      </c>
      <c r="G283" s="19"/>
      <c r="H283" s="244" t="s">
        <v>181</v>
      </c>
      <c r="I283" s="244"/>
      <c r="J283" s="20">
        <v>165.17</v>
      </c>
    </row>
    <row r="284" spans="1:10" ht="30" customHeight="1" thickBot="1">
      <c r="A284" s="21"/>
      <c r="B284" s="21"/>
      <c r="C284" s="21"/>
      <c r="D284" s="21"/>
      <c r="E284" s="21"/>
      <c r="F284" s="21"/>
      <c r="G284" s="21" t="s">
        <v>182</v>
      </c>
      <c r="H284" s="22">
        <v>3</v>
      </c>
      <c r="I284" s="21" t="s">
        <v>183</v>
      </c>
      <c r="J284" s="23">
        <v>495.51</v>
      </c>
    </row>
    <row r="285" spans="1:10" ht="1.1499999999999999" customHeight="1" thickTop="1">
      <c r="A285" s="24"/>
      <c r="B285" s="24"/>
      <c r="C285" s="24"/>
      <c r="D285" s="24"/>
      <c r="E285" s="24"/>
      <c r="F285" s="24"/>
      <c r="G285" s="24"/>
      <c r="H285" s="24"/>
      <c r="I285" s="24"/>
      <c r="J285" s="24"/>
    </row>
    <row r="286" spans="1:10" ht="24" customHeight="1">
      <c r="A286" s="3" t="s">
        <v>120</v>
      </c>
      <c r="B286" s="3"/>
      <c r="C286" s="3"/>
      <c r="D286" s="3" t="s">
        <v>121</v>
      </c>
      <c r="E286" s="3"/>
      <c r="F286" s="246"/>
      <c r="G286" s="246"/>
      <c r="H286" s="4"/>
      <c r="I286" s="3"/>
      <c r="J286" s="5">
        <v>285162.06</v>
      </c>
    </row>
    <row r="287" spans="1:10" ht="18" customHeight="1">
      <c r="A287" s="6" t="s">
        <v>122</v>
      </c>
      <c r="B287" s="7" t="s">
        <v>9</v>
      </c>
      <c r="C287" s="6" t="s">
        <v>10</v>
      </c>
      <c r="D287" s="6" t="s">
        <v>11</v>
      </c>
      <c r="E287" s="245" t="s">
        <v>161</v>
      </c>
      <c r="F287" s="245"/>
      <c r="G287" s="8" t="s">
        <v>12</v>
      </c>
      <c r="H287" s="7" t="s">
        <v>13</v>
      </c>
      <c r="I287" s="7" t="s">
        <v>14</v>
      </c>
      <c r="J287" s="7" t="s">
        <v>16</v>
      </c>
    </row>
    <row r="288" spans="1:10" ht="25.9" customHeight="1">
      <c r="A288" s="9" t="s">
        <v>162</v>
      </c>
      <c r="B288" s="10" t="s">
        <v>123</v>
      </c>
      <c r="C288" s="9" t="s">
        <v>30</v>
      </c>
      <c r="D288" s="9" t="s">
        <v>124</v>
      </c>
      <c r="E288" s="241">
        <v>22</v>
      </c>
      <c r="F288" s="241"/>
      <c r="G288" s="11" t="s">
        <v>40</v>
      </c>
      <c r="H288" s="12">
        <v>1</v>
      </c>
      <c r="I288" s="13">
        <v>82598.91</v>
      </c>
      <c r="J288" s="13">
        <v>82598.91</v>
      </c>
    </row>
    <row r="289" spans="1:10" ht="25.9" customHeight="1">
      <c r="A289" s="25" t="s">
        <v>186</v>
      </c>
      <c r="B289" s="26" t="s">
        <v>277</v>
      </c>
      <c r="C289" s="25" t="s">
        <v>22</v>
      </c>
      <c r="D289" s="25" t="s">
        <v>278</v>
      </c>
      <c r="E289" s="243" t="s">
        <v>189</v>
      </c>
      <c r="F289" s="243"/>
      <c r="G289" s="27" t="s">
        <v>190</v>
      </c>
      <c r="H289" s="28">
        <v>1.978</v>
      </c>
      <c r="I289" s="29">
        <v>27.85</v>
      </c>
      <c r="J289" s="29">
        <v>55.08</v>
      </c>
    </row>
    <row r="290" spans="1:10" ht="24" customHeight="1">
      <c r="A290" s="25" t="s">
        <v>186</v>
      </c>
      <c r="B290" s="26" t="s">
        <v>305</v>
      </c>
      <c r="C290" s="25" t="s">
        <v>22</v>
      </c>
      <c r="D290" s="25" t="s">
        <v>306</v>
      </c>
      <c r="E290" s="243" t="s">
        <v>189</v>
      </c>
      <c r="F290" s="243"/>
      <c r="G290" s="27" t="s">
        <v>190</v>
      </c>
      <c r="H290" s="28">
        <v>59.347999999999999</v>
      </c>
      <c r="I290" s="29">
        <v>20.02</v>
      </c>
      <c r="J290" s="29">
        <v>1188.1400000000001</v>
      </c>
    </row>
    <row r="291" spans="1:10" ht="25.9" customHeight="1">
      <c r="A291" s="25" t="s">
        <v>186</v>
      </c>
      <c r="B291" s="26" t="s">
        <v>307</v>
      </c>
      <c r="C291" s="25" t="s">
        <v>22</v>
      </c>
      <c r="D291" s="25" t="s">
        <v>308</v>
      </c>
      <c r="E291" s="243" t="s">
        <v>189</v>
      </c>
      <c r="F291" s="243"/>
      <c r="G291" s="27" t="s">
        <v>190</v>
      </c>
      <c r="H291" s="28">
        <v>35.168999999999997</v>
      </c>
      <c r="I291" s="29">
        <v>29.83</v>
      </c>
      <c r="J291" s="29">
        <v>1049.0899999999999</v>
      </c>
    </row>
    <row r="292" spans="1:10" ht="25.9" customHeight="1">
      <c r="A292" s="14" t="s">
        <v>164</v>
      </c>
      <c r="B292" s="15" t="s">
        <v>332</v>
      </c>
      <c r="C292" s="14" t="s">
        <v>30</v>
      </c>
      <c r="D292" s="14" t="s">
        <v>333</v>
      </c>
      <c r="E292" s="242" t="s">
        <v>176</v>
      </c>
      <c r="F292" s="242"/>
      <c r="G292" s="16" t="s">
        <v>40</v>
      </c>
      <c r="H292" s="17">
        <v>1</v>
      </c>
      <c r="I292" s="18">
        <v>80306.600000000006</v>
      </c>
      <c r="J292" s="18">
        <v>80306.600000000006</v>
      </c>
    </row>
    <row r="293" spans="1:10">
      <c r="A293" s="19"/>
      <c r="B293" s="19"/>
      <c r="C293" s="19"/>
      <c r="D293" s="19"/>
      <c r="E293" s="19" t="s">
        <v>177</v>
      </c>
      <c r="F293" s="20">
        <v>1632.26</v>
      </c>
      <c r="G293" s="19" t="s">
        <v>178</v>
      </c>
      <c r="H293" s="20">
        <v>0</v>
      </c>
      <c r="I293" s="19" t="s">
        <v>179</v>
      </c>
      <c r="J293" s="20">
        <v>1632.26</v>
      </c>
    </row>
    <row r="294" spans="1:10">
      <c r="A294" s="19"/>
      <c r="B294" s="19"/>
      <c r="C294" s="19"/>
      <c r="D294" s="19"/>
      <c r="E294" s="19" t="s">
        <v>180</v>
      </c>
      <c r="F294" s="20">
        <v>21104.02</v>
      </c>
      <c r="G294" s="19"/>
      <c r="H294" s="244" t="s">
        <v>181</v>
      </c>
      <c r="I294" s="244"/>
      <c r="J294" s="20">
        <v>103702.93</v>
      </c>
    </row>
    <row r="295" spans="1:10" ht="30" customHeight="1" thickBot="1">
      <c r="A295" s="21"/>
      <c r="B295" s="21"/>
      <c r="C295" s="21"/>
      <c r="D295" s="21"/>
      <c r="E295" s="21"/>
      <c r="F295" s="21"/>
      <c r="G295" s="21" t="s">
        <v>182</v>
      </c>
      <c r="H295" s="22">
        <v>1</v>
      </c>
      <c r="I295" s="21" t="s">
        <v>183</v>
      </c>
      <c r="J295" s="23">
        <v>103702.93</v>
      </c>
    </row>
    <row r="296" spans="1:10" ht="1.1499999999999999" customHeight="1" thickTop="1">
      <c r="A296" s="24"/>
      <c r="B296" s="24"/>
      <c r="C296" s="24"/>
      <c r="D296" s="24"/>
      <c r="E296" s="24"/>
      <c r="F296" s="24"/>
      <c r="G296" s="24"/>
      <c r="H296" s="24"/>
      <c r="I296" s="24"/>
      <c r="J296" s="24"/>
    </row>
    <row r="297" spans="1:10" ht="18" customHeight="1">
      <c r="A297" s="6" t="s">
        <v>125</v>
      </c>
      <c r="B297" s="7" t="s">
        <v>9</v>
      </c>
      <c r="C297" s="6" t="s">
        <v>10</v>
      </c>
      <c r="D297" s="6" t="s">
        <v>11</v>
      </c>
      <c r="E297" s="245" t="s">
        <v>161</v>
      </c>
      <c r="F297" s="245"/>
      <c r="G297" s="8" t="s">
        <v>12</v>
      </c>
      <c r="H297" s="7" t="s">
        <v>13</v>
      </c>
      <c r="I297" s="7" t="s">
        <v>14</v>
      </c>
      <c r="J297" s="7" t="s">
        <v>16</v>
      </c>
    </row>
    <row r="298" spans="1:10" ht="25.9" customHeight="1">
      <c r="A298" s="9" t="s">
        <v>162</v>
      </c>
      <c r="B298" s="10" t="s">
        <v>126</v>
      </c>
      <c r="C298" s="9" t="s">
        <v>30</v>
      </c>
      <c r="D298" s="9" t="s">
        <v>127</v>
      </c>
      <c r="E298" s="241">
        <v>22</v>
      </c>
      <c r="F298" s="241"/>
      <c r="G298" s="11" t="s">
        <v>40</v>
      </c>
      <c r="H298" s="12">
        <v>1</v>
      </c>
      <c r="I298" s="13">
        <v>54377.77</v>
      </c>
      <c r="J298" s="13">
        <v>54377.77</v>
      </c>
    </row>
    <row r="299" spans="1:10" ht="25.9" customHeight="1">
      <c r="A299" s="25" t="s">
        <v>186</v>
      </c>
      <c r="B299" s="26" t="s">
        <v>277</v>
      </c>
      <c r="C299" s="25" t="s">
        <v>22</v>
      </c>
      <c r="D299" s="25" t="s">
        <v>278</v>
      </c>
      <c r="E299" s="243" t="s">
        <v>189</v>
      </c>
      <c r="F299" s="243"/>
      <c r="G299" s="27" t="s">
        <v>190</v>
      </c>
      <c r="H299" s="28">
        <v>1.978</v>
      </c>
      <c r="I299" s="29">
        <v>27.85</v>
      </c>
      <c r="J299" s="29">
        <v>55.08</v>
      </c>
    </row>
    <row r="300" spans="1:10" ht="24" customHeight="1">
      <c r="A300" s="25" t="s">
        <v>186</v>
      </c>
      <c r="B300" s="26" t="s">
        <v>305</v>
      </c>
      <c r="C300" s="25" t="s">
        <v>22</v>
      </c>
      <c r="D300" s="25" t="s">
        <v>306</v>
      </c>
      <c r="E300" s="243" t="s">
        <v>189</v>
      </c>
      <c r="F300" s="243"/>
      <c r="G300" s="27" t="s">
        <v>190</v>
      </c>
      <c r="H300" s="28">
        <v>59.347999999999999</v>
      </c>
      <c r="I300" s="29">
        <v>20.02</v>
      </c>
      <c r="J300" s="29">
        <v>1188.1400000000001</v>
      </c>
    </row>
    <row r="301" spans="1:10" ht="25.9" customHeight="1">
      <c r="A301" s="25" t="s">
        <v>186</v>
      </c>
      <c r="B301" s="26" t="s">
        <v>307</v>
      </c>
      <c r="C301" s="25" t="s">
        <v>22</v>
      </c>
      <c r="D301" s="25" t="s">
        <v>308</v>
      </c>
      <c r="E301" s="243" t="s">
        <v>189</v>
      </c>
      <c r="F301" s="243"/>
      <c r="G301" s="27" t="s">
        <v>190</v>
      </c>
      <c r="H301" s="28">
        <v>35.168999999999997</v>
      </c>
      <c r="I301" s="29">
        <v>29.83</v>
      </c>
      <c r="J301" s="29">
        <v>1049.0899999999999</v>
      </c>
    </row>
    <row r="302" spans="1:10" ht="24" customHeight="1">
      <c r="A302" s="14" t="s">
        <v>164</v>
      </c>
      <c r="B302" s="15" t="s">
        <v>334</v>
      </c>
      <c r="C302" s="14" t="s">
        <v>30</v>
      </c>
      <c r="D302" s="14" t="s">
        <v>335</v>
      </c>
      <c r="E302" s="242" t="s">
        <v>176</v>
      </c>
      <c r="F302" s="242"/>
      <c r="G302" s="16" t="s">
        <v>40</v>
      </c>
      <c r="H302" s="17">
        <v>1</v>
      </c>
      <c r="I302" s="18">
        <v>52085.46</v>
      </c>
      <c r="J302" s="18">
        <v>52085.46</v>
      </c>
    </row>
    <row r="303" spans="1:10">
      <c r="A303" s="19"/>
      <c r="B303" s="19"/>
      <c r="C303" s="19"/>
      <c r="D303" s="19"/>
      <c r="E303" s="19" t="s">
        <v>177</v>
      </c>
      <c r="F303" s="20">
        <v>1632.26</v>
      </c>
      <c r="G303" s="19" t="s">
        <v>178</v>
      </c>
      <c r="H303" s="20">
        <v>0</v>
      </c>
      <c r="I303" s="19" t="s">
        <v>179</v>
      </c>
      <c r="J303" s="20">
        <v>1632.26</v>
      </c>
    </row>
    <row r="304" spans="1:10">
      <c r="A304" s="19"/>
      <c r="B304" s="19"/>
      <c r="C304" s="19"/>
      <c r="D304" s="19"/>
      <c r="E304" s="19" t="s">
        <v>180</v>
      </c>
      <c r="F304" s="20">
        <v>13893.52</v>
      </c>
      <c r="G304" s="19"/>
      <c r="H304" s="244" t="s">
        <v>181</v>
      </c>
      <c r="I304" s="244"/>
      <c r="J304" s="20">
        <v>68271.289999999994</v>
      </c>
    </row>
    <row r="305" spans="1:10" ht="30" customHeight="1" thickBot="1">
      <c r="A305" s="21"/>
      <c r="B305" s="21"/>
      <c r="C305" s="21"/>
      <c r="D305" s="21"/>
      <c r="E305" s="21"/>
      <c r="F305" s="21"/>
      <c r="G305" s="21" t="s">
        <v>182</v>
      </c>
      <c r="H305" s="22">
        <v>1</v>
      </c>
      <c r="I305" s="21" t="s">
        <v>183</v>
      </c>
      <c r="J305" s="23">
        <v>68271.289999999994</v>
      </c>
    </row>
    <row r="306" spans="1:10" ht="1.1499999999999999" customHeight="1" thickTop="1">
      <c r="A306" s="24"/>
      <c r="B306" s="24"/>
      <c r="C306" s="24"/>
      <c r="D306" s="24"/>
      <c r="E306" s="24"/>
      <c r="F306" s="24"/>
      <c r="G306" s="24"/>
      <c r="H306" s="24"/>
      <c r="I306" s="24"/>
      <c r="J306" s="24"/>
    </row>
    <row r="307" spans="1:10" ht="18" customHeight="1">
      <c r="A307" s="6" t="s">
        <v>128</v>
      </c>
      <c r="B307" s="7" t="s">
        <v>9</v>
      </c>
      <c r="C307" s="6" t="s">
        <v>10</v>
      </c>
      <c r="D307" s="6" t="s">
        <v>11</v>
      </c>
      <c r="E307" s="245" t="s">
        <v>161</v>
      </c>
      <c r="F307" s="245"/>
      <c r="G307" s="8" t="s">
        <v>12</v>
      </c>
      <c r="H307" s="7" t="s">
        <v>13</v>
      </c>
      <c r="I307" s="7" t="s">
        <v>14</v>
      </c>
      <c r="J307" s="7" t="s">
        <v>16</v>
      </c>
    </row>
    <row r="308" spans="1:10" ht="25.9" customHeight="1">
      <c r="A308" s="9" t="s">
        <v>162</v>
      </c>
      <c r="B308" s="10" t="s">
        <v>129</v>
      </c>
      <c r="C308" s="9" t="s">
        <v>30</v>
      </c>
      <c r="D308" s="9" t="s">
        <v>130</v>
      </c>
      <c r="E308" s="241">
        <v>22</v>
      </c>
      <c r="F308" s="241"/>
      <c r="G308" s="11" t="s">
        <v>40</v>
      </c>
      <c r="H308" s="12">
        <v>1</v>
      </c>
      <c r="I308" s="13">
        <v>45076.800000000003</v>
      </c>
      <c r="J308" s="13">
        <v>45076.800000000003</v>
      </c>
    </row>
    <row r="309" spans="1:10" ht="25.9" customHeight="1">
      <c r="A309" s="25" t="s">
        <v>186</v>
      </c>
      <c r="B309" s="26" t="s">
        <v>277</v>
      </c>
      <c r="C309" s="25" t="s">
        <v>22</v>
      </c>
      <c r="D309" s="25" t="s">
        <v>278</v>
      </c>
      <c r="E309" s="243" t="s">
        <v>189</v>
      </c>
      <c r="F309" s="243"/>
      <c r="G309" s="27" t="s">
        <v>190</v>
      </c>
      <c r="H309" s="28">
        <v>1.978</v>
      </c>
      <c r="I309" s="29">
        <v>27.85</v>
      </c>
      <c r="J309" s="29">
        <v>55.08</v>
      </c>
    </row>
    <row r="310" spans="1:10" ht="24" customHeight="1">
      <c r="A310" s="25" t="s">
        <v>186</v>
      </c>
      <c r="B310" s="26" t="s">
        <v>305</v>
      </c>
      <c r="C310" s="25" t="s">
        <v>22</v>
      </c>
      <c r="D310" s="25" t="s">
        <v>306</v>
      </c>
      <c r="E310" s="243" t="s">
        <v>189</v>
      </c>
      <c r="F310" s="243"/>
      <c r="G310" s="27" t="s">
        <v>190</v>
      </c>
      <c r="H310" s="28">
        <v>59.347999999999999</v>
      </c>
      <c r="I310" s="29">
        <v>20.02</v>
      </c>
      <c r="J310" s="29">
        <v>1188.1400000000001</v>
      </c>
    </row>
    <row r="311" spans="1:10" ht="25.9" customHeight="1">
      <c r="A311" s="25" t="s">
        <v>186</v>
      </c>
      <c r="B311" s="26" t="s">
        <v>307</v>
      </c>
      <c r="C311" s="25" t="s">
        <v>22</v>
      </c>
      <c r="D311" s="25" t="s">
        <v>308</v>
      </c>
      <c r="E311" s="243" t="s">
        <v>189</v>
      </c>
      <c r="F311" s="243"/>
      <c r="G311" s="27" t="s">
        <v>190</v>
      </c>
      <c r="H311" s="28">
        <v>35.168999999999997</v>
      </c>
      <c r="I311" s="29">
        <v>29.83</v>
      </c>
      <c r="J311" s="29">
        <v>1049.0899999999999</v>
      </c>
    </row>
    <row r="312" spans="1:10" ht="25.9" customHeight="1">
      <c r="A312" s="14" t="s">
        <v>164</v>
      </c>
      <c r="B312" s="15" t="s">
        <v>336</v>
      </c>
      <c r="C312" s="14" t="s">
        <v>30</v>
      </c>
      <c r="D312" s="14" t="s">
        <v>337</v>
      </c>
      <c r="E312" s="242" t="s">
        <v>176</v>
      </c>
      <c r="F312" s="242"/>
      <c r="G312" s="16" t="s">
        <v>40</v>
      </c>
      <c r="H312" s="17">
        <v>1</v>
      </c>
      <c r="I312" s="18">
        <v>42784.49</v>
      </c>
      <c r="J312" s="18">
        <v>42784.49</v>
      </c>
    </row>
    <row r="313" spans="1:10">
      <c r="A313" s="19"/>
      <c r="B313" s="19"/>
      <c r="C313" s="19"/>
      <c r="D313" s="19"/>
      <c r="E313" s="19" t="s">
        <v>177</v>
      </c>
      <c r="F313" s="20">
        <v>1632.26</v>
      </c>
      <c r="G313" s="19" t="s">
        <v>178</v>
      </c>
      <c r="H313" s="20">
        <v>0</v>
      </c>
      <c r="I313" s="19" t="s">
        <v>179</v>
      </c>
      <c r="J313" s="20">
        <v>1632.26</v>
      </c>
    </row>
    <row r="314" spans="1:10">
      <c r="A314" s="19"/>
      <c r="B314" s="19"/>
      <c r="C314" s="19"/>
      <c r="D314" s="19"/>
      <c r="E314" s="19" t="s">
        <v>180</v>
      </c>
      <c r="F314" s="20">
        <v>11517.12</v>
      </c>
      <c r="G314" s="19"/>
      <c r="H314" s="244" t="s">
        <v>181</v>
      </c>
      <c r="I314" s="244"/>
      <c r="J314" s="20">
        <v>56593.919999999998</v>
      </c>
    </row>
    <row r="315" spans="1:10" ht="30" customHeight="1" thickBot="1">
      <c r="A315" s="21"/>
      <c r="B315" s="21"/>
      <c r="C315" s="21"/>
      <c r="D315" s="21"/>
      <c r="E315" s="21"/>
      <c r="F315" s="21"/>
      <c r="G315" s="21" t="s">
        <v>182</v>
      </c>
      <c r="H315" s="22">
        <v>2</v>
      </c>
      <c r="I315" s="21" t="s">
        <v>183</v>
      </c>
      <c r="J315" s="23">
        <v>113187.84</v>
      </c>
    </row>
    <row r="316" spans="1:10" ht="1.1499999999999999" customHeight="1" thickTop="1">
      <c r="A316" s="24"/>
      <c r="B316" s="24"/>
      <c r="C316" s="24"/>
      <c r="D316" s="24"/>
      <c r="E316" s="24"/>
      <c r="F316" s="24"/>
      <c r="G316" s="24"/>
      <c r="H316" s="24"/>
      <c r="I316" s="24"/>
      <c r="J316" s="24"/>
    </row>
    <row r="317" spans="1:10" ht="25.9" customHeight="1">
      <c r="A317" s="3" t="s">
        <v>131</v>
      </c>
      <c r="B317" s="3"/>
      <c r="C317" s="3"/>
      <c r="D317" s="3" t="s">
        <v>132</v>
      </c>
      <c r="E317" s="3"/>
      <c r="F317" s="246"/>
      <c r="G317" s="246"/>
      <c r="H317" s="4"/>
      <c r="I317" s="3"/>
      <c r="J317" s="5">
        <v>25297.75</v>
      </c>
    </row>
    <row r="318" spans="1:10" ht="18" customHeight="1">
      <c r="A318" s="6" t="s">
        <v>133</v>
      </c>
      <c r="B318" s="7" t="s">
        <v>9</v>
      </c>
      <c r="C318" s="6" t="s">
        <v>10</v>
      </c>
      <c r="D318" s="6" t="s">
        <v>11</v>
      </c>
      <c r="E318" s="245" t="s">
        <v>161</v>
      </c>
      <c r="F318" s="245"/>
      <c r="G318" s="8" t="s">
        <v>12</v>
      </c>
      <c r="H318" s="7" t="s">
        <v>13</v>
      </c>
      <c r="I318" s="7" t="s">
        <v>14</v>
      </c>
      <c r="J318" s="7" t="s">
        <v>16</v>
      </c>
    </row>
    <row r="319" spans="1:10" ht="24" customHeight="1">
      <c r="A319" s="9" t="s">
        <v>162</v>
      </c>
      <c r="B319" s="10" t="s">
        <v>134</v>
      </c>
      <c r="C319" s="9" t="s">
        <v>30</v>
      </c>
      <c r="D319" s="9" t="s">
        <v>135</v>
      </c>
      <c r="E319" s="241" t="s">
        <v>189</v>
      </c>
      <c r="F319" s="241"/>
      <c r="G319" s="11" t="s">
        <v>35</v>
      </c>
      <c r="H319" s="12">
        <v>1</v>
      </c>
      <c r="I319" s="13">
        <v>5.34</v>
      </c>
      <c r="J319" s="13">
        <v>5.34</v>
      </c>
    </row>
    <row r="320" spans="1:10" ht="24" customHeight="1">
      <c r="A320" s="25" t="s">
        <v>186</v>
      </c>
      <c r="B320" s="26" t="s">
        <v>187</v>
      </c>
      <c r="C320" s="25" t="s">
        <v>22</v>
      </c>
      <c r="D320" s="25" t="s">
        <v>188</v>
      </c>
      <c r="E320" s="243" t="s">
        <v>189</v>
      </c>
      <c r="F320" s="243"/>
      <c r="G320" s="27" t="s">
        <v>190</v>
      </c>
      <c r="H320" s="28">
        <v>0.248</v>
      </c>
      <c r="I320" s="29">
        <v>21.29</v>
      </c>
      <c r="J320" s="29">
        <v>5.27</v>
      </c>
    </row>
    <row r="321" spans="1:10" ht="24" customHeight="1">
      <c r="A321" s="14" t="s">
        <v>164</v>
      </c>
      <c r="B321" s="15" t="s">
        <v>338</v>
      </c>
      <c r="C321" s="14" t="s">
        <v>22</v>
      </c>
      <c r="D321" s="14" t="s">
        <v>339</v>
      </c>
      <c r="E321" s="242" t="s">
        <v>167</v>
      </c>
      <c r="F321" s="242"/>
      <c r="G321" s="16" t="s">
        <v>241</v>
      </c>
      <c r="H321" s="17">
        <v>6.0000000000000001E-3</v>
      </c>
      <c r="I321" s="18">
        <v>12.36</v>
      </c>
      <c r="J321" s="18">
        <v>7.0000000000000007E-2</v>
      </c>
    </row>
    <row r="322" spans="1:10">
      <c r="A322" s="19"/>
      <c r="B322" s="19"/>
      <c r="C322" s="19"/>
      <c r="D322" s="19"/>
      <c r="E322" s="19" t="s">
        <v>177</v>
      </c>
      <c r="F322" s="20">
        <v>3.33</v>
      </c>
      <c r="G322" s="19" t="s">
        <v>178</v>
      </c>
      <c r="H322" s="20">
        <v>0</v>
      </c>
      <c r="I322" s="19" t="s">
        <v>179</v>
      </c>
      <c r="J322" s="20">
        <v>3.33</v>
      </c>
    </row>
    <row r="323" spans="1:10">
      <c r="A323" s="19"/>
      <c r="B323" s="19"/>
      <c r="C323" s="19"/>
      <c r="D323" s="19"/>
      <c r="E323" s="19" t="s">
        <v>180</v>
      </c>
      <c r="F323" s="20">
        <v>1.36</v>
      </c>
      <c r="G323" s="19"/>
      <c r="H323" s="244" t="s">
        <v>181</v>
      </c>
      <c r="I323" s="244"/>
      <c r="J323" s="20">
        <v>6.7</v>
      </c>
    </row>
    <row r="324" spans="1:10" ht="30" customHeight="1" thickBot="1">
      <c r="A324" s="21"/>
      <c r="B324" s="21"/>
      <c r="C324" s="21"/>
      <c r="D324" s="21"/>
      <c r="E324" s="21"/>
      <c r="F324" s="21"/>
      <c r="G324" s="21" t="s">
        <v>182</v>
      </c>
      <c r="H324" s="22">
        <v>247.29</v>
      </c>
      <c r="I324" s="21" t="s">
        <v>183</v>
      </c>
      <c r="J324" s="23">
        <v>1656.84</v>
      </c>
    </row>
    <row r="325" spans="1:10" ht="1.1499999999999999" customHeight="1" thickTop="1">
      <c r="A325" s="24"/>
      <c r="B325" s="24"/>
      <c r="C325" s="24"/>
      <c r="D325" s="24"/>
      <c r="E325" s="24"/>
      <c r="F325" s="24"/>
      <c r="G325" s="24"/>
      <c r="H325" s="24"/>
      <c r="I325" s="24"/>
      <c r="J325" s="24"/>
    </row>
    <row r="326" spans="1:10" ht="18" customHeight="1">
      <c r="A326" s="6" t="s">
        <v>136</v>
      </c>
      <c r="B326" s="7" t="s">
        <v>9</v>
      </c>
      <c r="C326" s="6" t="s">
        <v>10</v>
      </c>
      <c r="D326" s="6" t="s">
        <v>11</v>
      </c>
      <c r="E326" s="245" t="s">
        <v>161</v>
      </c>
      <c r="F326" s="245"/>
      <c r="G326" s="8" t="s">
        <v>12</v>
      </c>
      <c r="H326" s="7" t="s">
        <v>13</v>
      </c>
      <c r="I326" s="7" t="s">
        <v>14</v>
      </c>
      <c r="J326" s="7" t="s">
        <v>16</v>
      </c>
    </row>
    <row r="327" spans="1:10" ht="52.15" customHeight="1">
      <c r="A327" s="9" t="s">
        <v>162</v>
      </c>
      <c r="B327" s="10" t="s">
        <v>137</v>
      </c>
      <c r="C327" s="9" t="s">
        <v>22</v>
      </c>
      <c r="D327" s="9" t="s">
        <v>138</v>
      </c>
      <c r="E327" s="241" t="s">
        <v>231</v>
      </c>
      <c r="F327" s="241"/>
      <c r="G327" s="11" t="s">
        <v>35</v>
      </c>
      <c r="H327" s="12">
        <v>1</v>
      </c>
      <c r="I327" s="13">
        <v>25.01</v>
      </c>
      <c r="J327" s="13">
        <v>25.01</v>
      </c>
    </row>
    <row r="328" spans="1:10" ht="24" customHeight="1">
      <c r="A328" s="25" t="s">
        <v>186</v>
      </c>
      <c r="B328" s="26" t="s">
        <v>232</v>
      </c>
      <c r="C328" s="25" t="s">
        <v>22</v>
      </c>
      <c r="D328" s="25" t="s">
        <v>233</v>
      </c>
      <c r="E328" s="243" t="s">
        <v>189</v>
      </c>
      <c r="F328" s="243"/>
      <c r="G328" s="27" t="s">
        <v>190</v>
      </c>
      <c r="H328" s="28">
        <v>0.67789999999999995</v>
      </c>
      <c r="I328" s="29">
        <v>29.81</v>
      </c>
      <c r="J328" s="29">
        <v>20.2</v>
      </c>
    </row>
    <row r="329" spans="1:10" ht="24" customHeight="1">
      <c r="A329" s="14" t="s">
        <v>164</v>
      </c>
      <c r="B329" s="15" t="s">
        <v>340</v>
      </c>
      <c r="C329" s="14" t="s">
        <v>22</v>
      </c>
      <c r="D329" s="14" t="s">
        <v>341</v>
      </c>
      <c r="E329" s="242" t="s">
        <v>167</v>
      </c>
      <c r="F329" s="242"/>
      <c r="G329" s="16" t="s">
        <v>241</v>
      </c>
      <c r="H329" s="17">
        <v>1.0999999999999999E-2</v>
      </c>
      <c r="I329" s="18">
        <v>19.98</v>
      </c>
      <c r="J329" s="18">
        <v>0.21</v>
      </c>
    </row>
    <row r="330" spans="1:10" ht="24" customHeight="1">
      <c r="A330" s="14" t="s">
        <v>164</v>
      </c>
      <c r="B330" s="15" t="s">
        <v>342</v>
      </c>
      <c r="C330" s="14" t="s">
        <v>22</v>
      </c>
      <c r="D330" s="14" t="s">
        <v>343</v>
      </c>
      <c r="E330" s="242" t="s">
        <v>167</v>
      </c>
      <c r="F330" s="242"/>
      <c r="G330" s="16" t="s">
        <v>241</v>
      </c>
      <c r="H330" s="17">
        <v>0.10979999999999999</v>
      </c>
      <c r="I330" s="18">
        <v>41.91</v>
      </c>
      <c r="J330" s="18">
        <v>4.5999999999999996</v>
      </c>
    </row>
    <row r="331" spans="1:10">
      <c r="A331" s="19"/>
      <c r="B331" s="19"/>
      <c r="C331" s="19"/>
      <c r="D331" s="19"/>
      <c r="E331" s="19" t="s">
        <v>177</v>
      </c>
      <c r="F331" s="20">
        <v>13.86</v>
      </c>
      <c r="G331" s="19" t="s">
        <v>178</v>
      </c>
      <c r="H331" s="20">
        <v>0</v>
      </c>
      <c r="I331" s="19" t="s">
        <v>179</v>
      </c>
      <c r="J331" s="20">
        <v>13.86</v>
      </c>
    </row>
    <row r="332" spans="1:10">
      <c r="A332" s="19"/>
      <c r="B332" s="19"/>
      <c r="C332" s="19"/>
      <c r="D332" s="19"/>
      <c r="E332" s="19" t="s">
        <v>180</v>
      </c>
      <c r="F332" s="20">
        <v>6.39</v>
      </c>
      <c r="G332" s="19"/>
      <c r="H332" s="244" t="s">
        <v>181</v>
      </c>
      <c r="I332" s="244"/>
      <c r="J332" s="20">
        <v>31.4</v>
      </c>
    </row>
    <row r="333" spans="1:10" ht="30" customHeight="1" thickBot="1">
      <c r="A333" s="21"/>
      <c r="B333" s="21"/>
      <c r="C333" s="21"/>
      <c r="D333" s="21"/>
      <c r="E333" s="21"/>
      <c r="F333" s="21"/>
      <c r="G333" s="21" t="s">
        <v>182</v>
      </c>
      <c r="H333" s="22">
        <v>247.29</v>
      </c>
      <c r="I333" s="21" t="s">
        <v>183</v>
      </c>
      <c r="J333" s="23">
        <v>7764.9</v>
      </c>
    </row>
    <row r="334" spans="1:10" ht="1.1499999999999999" customHeight="1" thickTop="1">
      <c r="A334" s="24"/>
      <c r="B334" s="24"/>
      <c r="C334" s="24"/>
      <c r="D334" s="24"/>
      <c r="E334" s="24"/>
      <c r="F334" s="24"/>
      <c r="G334" s="24"/>
      <c r="H334" s="24"/>
      <c r="I334" s="24"/>
      <c r="J334" s="24"/>
    </row>
    <row r="335" spans="1:10" ht="18" customHeight="1">
      <c r="A335" s="6" t="s">
        <v>139</v>
      </c>
      <c r="B335" s="7" t="s">
        <v>9</v>
      </c>
      <c r="C335" s="6" t="s">
        <v>10</v>
      </c>
      <c r="D335" s="6" t="s">
        <v>11</v>
      </c>
      <c r="E335" s="245" t="s">
        <v>161</v>
      </c>
      <c r="F335" s="245"/>
      <c r="G335" s="8" t="s">
        <v>12</v>
      </c>
      <c r="H335" s="7" t="s">
        <v>13</v>
      </c>
      <c r="I335" s="7" t="s">
        <v>14</v>
      </c>
      <c r="J335" s="7" t="s">
        <v>16</v>
      </c>
    </row>
    <row r="336" spans="1:10" ht="52.15" customHeight="1">
      <c r="A336" s="9" t="s">
        <v>162</v>
      </c>
      <c r="B336" s="10" t="s">
        <v>140</v>
      </c>
      <c r="C336" s="9" t="s">
        <v>22</v>
      </c>
      <c r="D336" s="9" t="s">
        <v>141</v>
      </c>
      <c r="E336" s="241" t="s">
        <v>231</v>
      </c>
      <c r="F336" s="241"/>
      <c r="G336" s="11" t="s">
        <v>35</v>
      </c>
      <c r="H336" s="12">
        <v>1</v>
      </c>
      <c r="I336" s="13">
        <v>51.14</v>
      </c>
      <c r="J336" s="13">
        <v>51.14</v>
      </c>
    </row>
    <row r="337" spans="1:10" ht="24" customHeight="1">
      <c r="A337" s="25" t="s">
        <v>186</v>
      </c>
      <c r="B337" s="26" t="s">
        <v>232</v>
      </c>
      <c r="C337" s="25" t="s">
        <v>22</v>
      </c>
      <c r="D337" s="25" t="s">
        <v>233</v>
      </c>
      <c r="E337" s="243" t="s">
        <v>189</v>
      </c>
      <c r="F337" s="243"/>
      <c r="G337" s="27" t="s">
        <v>190</v>
      </c>
      <c r="H337" s="28">
        <v>1.3559000000000001</v>
      </c>
      <c r="I337" s="29">
        <v>29.81</v>
      </c>
      <c r="J337" s="29">
        <v>40.409999999999997</v>
      </c>
    </row>
    <row r="338" spans="1:10" ht="24" customHeight="1">
      <c r="A338" s="14" t="s">
        <v>164</v>
      </c>
      <c r="B338" s="15" t="s">
        <v>340</v>
      </c>
      <c r="C338" s="14" t="s">
        <v>22</v>
      </c>
      <c r="D338" s="14" t="s">
        <v>341</v>
      </c>
      <c r="E338" s="242" t="s">
        <v>167</v>
      </c>
      <c r="F338" s="242"/>
      <c r="G338" s="16" t="s">
        <v>241</v>
      </c>
      <c r="H338" s="17">
        <v>2.5499999999999998E-2</v>
      </c>
      <c r="I338" s="18">
        <v>19.98</v>
      </c>
      <c r="J338" s="18">
        <v>0.5</v>
      </c>
    </row>
    <row r="339" spans="1:10" ht="24" customHeight="1">
      <c r="A339" s="14" t="s">
        <v>164</v>
      </c>
      <c r="B339" s="15" t="s">
        <v>344</v>
      </c>
      <c r="C339" s="14" t="s">
        <v>22</v>
      </c>
      <c r="D339" s="14" t="s">
        <v>345</v>
      </c>
      <c r="E339" s="242" t="s">
        <v>167</v>
      </c>
      <c r="F339" s="242"/>
      <c r="G339" s="16" t="s">
        <v>241</v>
      </c>
      <c r="H339" s="17">
        <v>0.25490000000000002</v>
      </c>
      <c r="I339" s="18">
        <v>40.14</v>
      </c>
      <c r="J339" s="18">
        <v>10.23</v>
      </c>
    </row>
    <row r="340" spans="1:10">
      <c r="A340" s="19"/>
      <c r="B340" s="19"/>
      <c r="C340" s="19"/>
      <c r="D340" s="19"/>
      <c r="E340" s="19" t="s">
        <v>177</v>
      </c>
      <c r="F340" s="20">
        <v>27.72</v>
      </c>
      <c r="G340" s="19" t="s">
        <v>178</v>
      </c>
      <c r="H340" s="20">
        <v>0</v>
      </c>
      <c r="I340" s="19" t="s">
        <v>179</v>
      </c>
      <c r="J340" s="20">
        <v>27.72</v>
      </c>
    </row>
    <row r="341" spans="1:10">
      <c r="A341" s="19"/>
      <c r="B341" s="19"/>
      <c r="C341" s="19"/>
      <c r="D341" s="19"/>
      <c r="E341" s="19" t="s">
        <v>180</v>
      </c>
      <c r="F341" s="20">
        <v>13.06</v>
      </c>
      <c r="G341" s="19"/>
      <c r="H341" s="244" t="s">
        <v>181</v>
      </c>
      <c r="I341" s="244"/>
      <c r="J341" s="20">
        <v>64.2</v>
      </c>
    </row>
    <row r="342" spans="1:10" ht="30" customHeight="1" thickBot="1">
      <c r="A342" s="21"/>
      <c r="B342" s="21"/>
      <c r="C342" s="21"/>
      <c r="D342" s="21"/>
      <c r="E342" s="21"/>
      <c r="F342" s="21"/>
      <c r="G342" s="21" t="s">
        <v>182</v>
      </c>
      <c r="H342" s="22">
        <v>247.29</v>
      </c>
      <c r="I342" s="21" t="s">
        <v>183</v>
      </c>
      <c r="J342" s="23">
        <v>15876.01</v>
      </c>
    </row>
    <row r="343" spans="1:10" ht="1.1499999999999999" customHeight="1" thickTop="1">
      <c r="A343" s="24"/>
      <c r="B343" s="24"/>
      <c r="C343" s="24"/>
      <c r="D343" s="24"/>
      <c r="E343" s="24"/>
      <c r="F343" s="24"/>
      <c r="G343" s="24"/>
      <c r="H343" s="24"/>
      <c r="I343" s="24"/>
      <c r="J343" s="24"/>
    </row>
    <row r="344" spans="1:10" ht="24" customHeight="1">
      <c r="A344" s="3" t="s">
        <v>142</v>
      </c>
      <c r="B344" s="3"/>
      <c r="C344" s="3"/>
      <c r="D344" s="3" t="s">
        <v>143</v>
      </c>
      <c r="E344" s="3"/>
      <c r="F344" s="246"/>
      <c r="G344" s="246"/>
      <c r="H344" s="4"/>
      <c r="I344" s="3"/>
      <c r="J344" s="5">
        <v>17468.150000000001</v>
      </c>
    </row>
    <row r="345" spans="1:10" ht="18" customHeight="1">
      <c r="A345" s="6" t="s">
        <v>144</v>
      </c>
      <c r="B345" s="7" t="s">
        <v>9</v>
      </c>
      <c r="C345" s="6" t="s">
        <v>10</v>
      </c>
      <c r="D345" s="6" t="s">
        <v>11</v>
      </c>
      <c r="E345" s="245" t="s">
        <v>161</v>
      </c>
      <c r="F345" s="245"/>
      <c r="G345" s="8" t="s">
        <v>12</v>
      </c>
      <c r="H345" s="7" t="s">
        <v>13</v>
      </c>
      <c r="I345" s="7" t="s">
        <v>14</v>
      </c>
      <c r="J345" s="7" t="s">
        <v>16</v>
      </c>
    </row>
    <row r="346" spans="1:10" ht="25.9" customHeight="1">
      <c r="A346" s="9" t="s">
        <v>162</v>
      </c>
      <c r="B346" s="10" t="s">
        <v>145</v>
      </c>
      <c r="C346" s="9" t="s">
        <v>22</v>
      </c>
      <c r="D346" s="9" t="s">
        <v>146</v>
      </c>
      <c r="E346" s="241" t="s">
        <v>231</v>
      </c>
      <c r="F346" s="241"/>
      <c r="G346" s="11" t="s">
        <v>35</v>
      </c>
      <c r="H346" s="12">
        <v>1</v>
      </c>
      <c r="I346" s="13">
        <v>10.08</v>
      </c>
      <c r="J346" s="13">
        <v>10.08</v>
      </c>
    </row>
    <row r="347" spans="1:10" ht="24" customHeight="1">
      <c r="A347" s="25" t="s">
        <v>186</v>
      </c>
      <c r="B347" s="26" t="s">
        <v>232</v>
      </c>
      <c r="C347" s="25" t="s">
        <v>22</v>
      </c>
      <c r="D347" s="25" t="s">
        <v>233</v>
      </c>
      <c r="E347" s="243" t="s">
        <v>189</v>
      </c>
      <c r="F347" s="243"/>
      <c r="G347" s="27" t="s">
        <v>190</v>
      </c>
      <c r="H347" s="28">
        <v>0.29859999999999998</v>
      </c>
      <c r="I347" s="29">
        <v>29.81</v>
      </c>
      <c r="J347" s="29">
        <v>8.9</v>
      </c>
    </row>
    <row r="348" spans="1:10" ht="24" customHeight="1">
      <c r="A348" s="14" t="s">
        <v>164</v>
      </c>
      <c r="B348" s="15" t="s">
        <v>346</v>
      </c>
      <c r="C348" s="14" t="s">
        <v>22</v>
      </c>
      <c r="D348" s="14" t="s">
        <v>347</v>
      </c>
      <c r="E348" s="242" t="s">
        <v>167</v>
      </c>
      <c r="F348" s="242"/>
      <c r="G348" s="16" t="s">
        <v>40</v>
      </c>
      <c r="H348" s="17">
        <v>0.3</v>
      </c>
      <c r="I348" s="18">
        <v>3.94</v>
      </c>
      <c r="J348" s="18">
        <v>1.18</v>
      </c>
    </row>
    <row r="349" spans="1:10">
      <c r="A349" s="19"/>
      <c r="B349" s="19"/>
      <c r="C349" s="19"/>
      <c r="D349" s="19"/>
      <c r="E349" s="19" t="s">
        <v>177</v>
      </c>
      <c r="F349" s="20">
        <v>6.1</v>
      </c>
      <c r="G349" s="19" t="s">
        <v>178</v>
      </c>
      <c r="H349" s="20">
        <v>0</v>
      </c>
      <c r="I349" s="19" t="s">
        <v>179</v>
      </c>
      <c r="J349" s="20">
        <v>6.1</v>
      </c>
    </row>
    <row r="350" spans="1:10">
      <c r="A350" s="19"/>
      <c r="B350" s="19"/>
      <c r="C350" s="19"/>
      <c r="D350" s="19"/>
      <c r="E350" s="19" t="s">
        <v>180</v>
      </c>
      <c r="F350" s="20">
        <v>2.57</v>
      </c>
      <c r="G350" s="19"/>
      <c r="H350" s="244" t="s">
        <v>181</v>
      </c>
      <c r="I350" s="244"/>
      <c r="J350" s="20">
        <v>12.65</v>
      </c>
    </row>
    <row r="351" spans="1:10" ht="30" customHeight="1" thickBot="1">
      <c r="A351" s="21"/>
      <c r="B351" s="21"/>
      <c r="C351" s="21"/>
      <c r="D351" s="21"/>
      <c r="E351" s="21"/>
      <c r="F351" s="21"/>
      <c r="G351" s="21" t="s">
        <v>182</v>
      </c>
      <c r="H351" s="22">
        <v>38.200000000000003</v>
      </c>
      <c r="I351" s="21" t="s">
        <v>183</v>
      </c>
      <c r="J351" s="23">
        <v>483.23</v>
      </c>
    </row>
    <row r="352" spans="1:10" ht="1.1499999999999999" customHeight="1" thickTop="1">
      <c r="A352" s="24"/>
      <c r="B352" s="24"/>
      <c r="C352" s="24"/>
      <c r="D352" s="24"/>
      <c r="E352" s="24"/>
      <c r="F352" s="24"/>
      <c r="G352" s="24"/>
      <c r="H352" s="24"/>
      <c r="I352" s="24"/>
      <c r="J352" s="24"/>
    </row>
    <row r="353" spans="1:10" ht="18" customHeight="1">
      <c r="A353" s="6" t="s">
        <v>147</v>
      </c>
      <c r="B353" s="7" t="s">
        <v>9</v>
      </c>
      <c r="C353" s="6" t="s">
        <v>10</v>
      </c>
      <c r="D353" s="6" t="s">
        <v>11</v>
      </c>
      <c r="E353" s="245" t="s">
        <v>161</v>
      </c>
      <c r="F353" s="245"/>
      <c r="G353" s="8" t="s">
        <v>12</v>
      </c>
      <c r="H353" s="7" t="s">
        <v>13</v>
      </c>
      <c r="I353" s="7" t="s">
        <v>14</v>
      </c>
      <c r="J353" s="7" t="s">
        <v>16</v>
      </c>
    </row>
    <row r="354" spans="1:10" ht="52.15" customHeight="1">
      <c r="A354" s="9" t="s">
        <v>162</v>
      </c>
      <c r="B354" s="10" t="s">
        <v>137</v>
      </c>
      <c r="C354" s="9" t="s">
        <v>22</v>
      </c>
      <c r="D354" s="9" t="s">
        <v>138</v>
      </c>
      <c r="E354" s="241" t="s">
        <v>231</v>
      </c>
      <c r="F354" s="241"/>
      <c r="G354" s="11" t="s">
        <v>35</v>
      </c>
      <c r="H354" s="12">
        <v>1</v>
      </c>
      <c r="I354" s="13">
        <v>25.01</v>
      </c>
      <c r="J354" s="13">
        <v>25.01</v>
      </c>
    </row>
    <row r="355" spans="1:10" ht="24" customHeight="1">
      <c r="A355" s="25" t="s">
        <v>186</v>
      </c>
      <c r="B355" s="26" t="s">
        <v>232</v>
      </c>
      <c r="C355" s="25" t="s">
        <v>22</v>
      </c>
      <c r="D355" s="25" t="s">
        <v>233</v>
      </c>
      <c r="E355" s="243" t="s">
        <v>189</v>
      </c>
      <c r="F355" s="243"/>
      <c r="G355" s="27" t="s">
        <v>190</v>
      </c>
      <c r="H355" s="28">
        <v>0.67789999999999995</v>
      </c>
      <c r="I355" s="29">
        <v>29.81</v>
      </c>
      <c r="J355" s="29">
        <v>20.2</v>
      </c>
    </row>
    <row r="356" spans="1:10" ht="24" customHeight="1">
      <c r="A356" s="14" t="s">
        <v>164</v>
      </c>
      <c r="B356" s="15" t="s">
        <v>340</v>
      </c>
      <c r="C356" s="14" t="s">
        <v>22</v>
      </c>
      <c r="D356" s="14" t="s">
        <v>341</v>
      </c>
      <c r="E356" s="242" t="s">
        <v>167</v>
      </c>
      <c r="F356" s="242"/>
      <c r="G356" s="16" t="s">
        <v>241</v>
      </c>
      <c r="H356" s="17">
        <v>1.0999999999999999E-2</v>
      </c>
      <c r="I356" s="18">
        <v>19.98</v>
      </c>
      <c r="J356" s="18">
        <v>0.21</v>
      </c>
    </row>
    <row r="357" spans="1:10" ht="24" customHeight="1">
      <c r="A357" s="14" t="s">
        <v>164</v>
      </c>
      <c r="B357" s="15" t="s">
        <v>342</v>
      </c>
      <c r="C357" s="14" t="s">
        <v>22</v>
      </c>
      <c r="D357" s="14" t="s">
        <v>343</v>
      </c>
      <c r="E357" s="242" t="s">
        <v>167</v>
      </c>
      <c r="F357" s="242"/>
      <c r="G357" s="16" t="s">
        <v>241</v>
      </c>
      <c r="H357" s="17">
        <v>0.10979999999999999</v>
      </c>
      <c r="I357" s="18">
        <v>41.91</v>
      </c>
      <c r="J357" s="18">
        <v>4.5999999999999996</v>
      </c>
    </row>
    <row r="358" spans="1:10">
      <c r="A358" s="19"/>
      <c r="B358" s="19"/>
      <c r="C358" s="19"/>
      <c r="D358" s="19"/>
      <c r="E358" s="19" t="s">
        <v>177</v>
      </c>
      <c r="F358" s="20">
        <v>13.86</v>
      </c>
      <c r="G358" s="19" t="s">
        <v>178</v>
      </c>
      <c r="H358" s="20">
        <v>0</v>
      </c>
      <c r="I358" s="19" t="s">
        <v>179</v>
      </c>
      <c r="J358" s="20">
        <v>13.86</v>
      </c>
    </row>
    <row r="359" spans="1:10">
      <c r="A359" s="19"/>
      <c r="B359" s="19"/>
      <c r="C359" s="19"/>
      <c r="D359" s="19"/>
      <c r="E359" s="19" t="s">
        <v>180</v>
      </c>
      <c r="F359" s="20">
        <v>6.39</v>
      </c>
      <c r="G359" s="19"/>
      <c r="H359" s="244" t="s">
        <v>181</v>
      </c>
      <c r="I359" s="244"/>
      <c r="J359" s="20">
        <v>31.4</v>
      </c>
    </row>
    <row r="360" spans="1:10" ht="30" customHeight="1" thickBot="1">
      <c r="A360" s="21"/>
      <c r="B360" s="21"/>
      <c r="C360" s="21"/>
      <c r="D360" s="21"/>
      <c r="E360" s="21"/>
      <c r="F360" s="21"/>
      <c r="G360" s="21" t="s">
        <v>182</v>
      </c>
      <c r="H360" s="22">
        <v>38.200000000000003</v>
      </c>
      <c r="I360" s="21" t="s">
        <v>183</v>
      </c>
      <c r="J360" s="23">
        <v>1199.48</v>
      </c>
    </row>
    <row r="361" spans="1:10" ht="1.1499999999999999" customHeight="1" thickTop="1">
      <c r="A361" s="24"/>
      <c r="B361" s="24"/>
      <c r="C361" s="24"/>
      <c r="D361" s="24"/>
      <c r="E361" s="24"/>
      <c r="F361" s="24"/>
      <c r="G361" s="24"/>
      <c r="H361" s="24"/>
      <c r="I361" s="24"/>
      <c r="J361" s="24"/>
    </row>
    <row r="362" spans="1:10" ht="18" customHeight="1">
      <c r="A362" s="6" t="s">
        <v>148</v>
      </c>
      <c r="B362" s="7" t="s">
        <v>9</v>
      </c>
      <c r="C362" s="6" t="s">
        <v>10</v>
      </c>
      <c r="D362" s="6" t="s">
        <v>11</v>
      </c>
      <c r="E362" s="245" t="s">
        <v>161</v>
      </c>
      <c r="F362" s="245"/>
      <c r="G362" s="8" t="s">
        <v>12</v>
      </c>
      <c r="H362" s="7" t="s">
        <v>13</v>
      </c>
      <c r="I362" s="7" t="s">
        <v>14</v>
      </c>
      <c r="J362" s="7" t="s">
        <v>16</v>
      </c>
    </row>
    <row r="363" spans="1:10" ht="52.15" customHeight="1">
      <c r="A363" s="9" t="s">
        <v>162</v>
      </c>
      <c r="B363" s="10" t="s">
        <v>140</v>
      </c>
      <c r="C363" s="9" t="s">
        <v>22</v>
      </c>
      <c r="D363" s="9" t="s">
        <v>141</v>
      </c>
      <c r="E363" s="241" t="s">
        <v>231</v>
      </c>
      <c r="F363" s="241"/>
      <c r="G363" s="11" t="s">
        <v>35</v>
      </c>
      <c r="H363" s="12">
        <v>1</v>
      </c>
      <c r="I363" s="13">
        <v>51.14</v>
      </c>
      <c r="J363" s="13">
        <v>51.14</v>
      </c>
    </row>
    <row r="364" spans="1:10" ht="24" customHeight="1">
      <c r="A364" s="25" t="s">
        <v>186</v>
      </c>
      <c r="B364" s="26" t="s">
        <v>232</v>
      </c>
      <c r="C364" s="25" t="s">
        <v>22</v>
      </c>
      <c r="D364" s="25" t="s">
        <v>233</v>
      </c>
      <c r="E364" s="243" t="s">
        <v>189</v>
      </c>
      <c r="F364" s="243"/>
      <c r="G364" s="27" t="s">
        <v>190</v>
      </c>
      <c r="H364" s="28">
        <v>1.3559000000000001</v>
      </c>
      <c r="I364" s="29">
        <v>29.81</v>
      </c>
      <c r="J364" s="29">
        <v>40.409999999999997</v>
      </c>
    </row>
    <row r="365" spans="1:10" ht="24" customHeight="1">
      <c r="A365" s="14" t="s">
        <v>164</v>
      </c>
      <c r="B365" s="15" t="s">
        <v>340</v>
      </c>
      <c r="C365" s="14" t="s">
        <v>22</v>
      </c>
      <c r="D365" s="14" t="s">
        <v>341</v>
      </c>
      <c r="E365" s="242" t="s">
        <v>167</v>
      </c>
      <c r="F365" s="242"/>
      <c r="G365" s="16" t="s">
        <v>241</v>
      </c>
      <c r="H365" s="17">
        <v>2.5499999999999998E-2</v>
      </c>
      <c r="I365" s="18">
        <v>19.98</v>
      </c>
      <c r="J365" s="18">
        <v>0.5</v>
      </c>
    </row>
    <row r="366" spans="1:10" ht="24" customHeight="1">
      <c r="A366" s="14" t="s">
        <v>164</v>
      </c>
      <c r="B366" s="15" t="s">
        <v>344</v>
      </c>
      <c r="C366" s="14" t="s">
        <v>22</v>
      </c>
      <c r="D366" s="14" t="s">
        <v>345</v>
      </c>
      <c r="E366" s="242" t="s">
        <v>167</v>
      </c>
      <c r="F366" s="242"/>
      <c r="G366" s="16" t="s">
        <v>241</v>
      </c>
      <c r="H366" s="17">
        <v>0.25490000000000002</v>
      </c>
      <c r="I366" s="18">
        <v>40.14</v>
      </c>
      <c r="J366" s="18">
        <v>10.23</v>
      </c>
    </row>
    <row r="367" spans="1:10">
      <c r="A367" s="19"/>
      <c r="B367" s="19"/>
      <c r="C367" s="19"/>
      <c r="D367" s="19"/>
      <c r="E367" s="19" t="s">
        <v>177</v>
      </c>
      <c r="F367" s="20">
        <v>27.72</v>
      </c>
      <c r="G367" s="19" t="s">
        <v>178</v>
      </c>
      <c r="H367" s="20">
        <v>0</v>
      </c>
      <c r="I367" s="19" t="s">
        <v>179</v>
      </c>
      <c r="J367" s="20">
        <v>27.72</v>
      </c>
    </row>
    <row r="368" spans="1:10">
      <c r="A368" s="19"/>
      <c r="B368" s="19"/>
      <c r="C368" s="19"/>
      <c r="D368" s="19"/>
      <c r="E368" s="19" t="s">
        <v>180</v>
      </c>
      <c r="F368" s="20">
        <v>13.06</v>
      </c>
      <c r="G368" s="19"/>
      <c r="H368" s="244" t="s">
        <v>181</v>
      </c>
      <c r="I368" s="244"/>
      <c r="J368" s="20">
        <v>64.2</v>
      </c>
    </row>
    <row r="369" spans="1:10" ht="30" customHeight="1" thickBot="1">
      <c r="A369" s="21"/>
      <c r="B369" s="21"/>
      <c r="C369" s="21"/>
      <c r="D369" s="21"/>
      <c r="E369" s="21"/>
      <c r="F369" s="21"/>
      <c r="G369" s="21" t="s">
        <v>182</v>
      </c>
      <c r="H369" s="22">
        <v>38.200000000000003</v>
      </c>
      <c r="I369" s="21" t="s">
        <v>183</v>
      </c>
      <c r="J369" s="23">
        <v>2452.44</v>
      </c>
    </row>
    <row r="370" spans="1:10" ht="1.1499999999999999" customHeight="1" thickTop="1">
      <c r="A370" s="24"/>
      <c r="B370" s="24"/>
      <c r="C370" s="24"/>
      <c r="D370" s="24"/>
      <c r="E370" s="24"/>
      <c r="F370" s="24"/>
      <c r="G370" s="24"/>
      <c r="H370" s="24"/>
      <c r="I370" s="24"/>
      <c r="J370" s="24"/>
    </row>
    <row r="371" spans="1:10" ht="18" customHeight="1">
      <c r="A371" s="6" t="s">
        <v>149</v>
      </c>
      <c r="B371" s="7" t="s">
        <v>9</v>
      </c>
      <c r="C371" s="6" t="s">
        <v>10</v>
      </c>
      <c r="D371" s="6" t="s">
        <v>11</v>
      </c>
      <c r="E371" s="245" t="s">
        <v>161</v>
      </c>
      <c r="F371" s="245"/>
      <c r="G371" s="8" t="s">
        <v>12</v>
      </c>
      <c r="H371" s="7" t="s">
        <v>13</v>
      </c>
      <c r="I371" s="7" t="s">
        <v>14</v>
      </c>
      <c r="J371" s="7" t="s">
        <v>16</v>
      </c>
    </row>
    <row r="372" spans="1:10" ht="24" customHeight="1">
      <c r="A372" s="9" t="s">
        <v>162</v>
      </c>
      <c r="B372" s="10" t="s">
        <v>150</v>
      </c>
      <c r="C372" s="9" t="s">
        <v>30</v>
      </c>
      <c r="D372" s="9" t="s">
        <v>151</v>
      </c>
      <c r="E372" s="241" t="s">
        <v>273</v>
      </c>
      <c r="F372" s="241"/>
      <c r="G372" s="11" t="s">
        <v>40</v>
      </c>
      <c r="H372" s="12">
        <v>1</v>
      </c>
      <c r="I372" s="13">
        <v>1061.97</v>
      </c>
      <c r="J372" s="13">
        <v>1061.97</v>
      </c>
    </row>
    <row r="373" spans="1:10" ht="25.9" customHeight="1">
      <c r="A373" s="25" t="s">
        <v>186</v>
      </c>
      <c r="B373" s="26" t="s">
        <v>348</v>
      </c>
      <c r="C373" s="25" t="s">
        <v>30</v>
      </c>
      <c r="D373" s="25" t="s">
        <v>349</v>
      </c>
      <c r="E373" s="243" t="s">
        <v>350</v>
      </c>
      <c r="F373" s="243"/>
      <c r="G373" s="27" t="s">
        <v>40</v>
      </c>
      <c r="H373" s="28">
        <v>1</v>
      </c>
      <c r="I373" s="29">
        <v>998.22</v>
      </c>
      <c r="J373" s="29">
        <v>998.22</v>
      </c>
    </row>
    <row r="374" spans="1:10" ht="24" customHeight="1">
      <c r="A374" s="25" t="s">
        <v>186</v>
      </c>
      <c r="B374" s="26" t="s">
        <v>305</v>
      </c>
      <c r="C374" s="25" t="s">
        <v>22</v>
      </c>
      <c r="D374" s="25" t="s">
        <v>306</v>
      </c>
      <c r="E374" s="243" t="s">
        <v>189</v>
      </c>
      <c r="F374" s="243"/>
      <c r="G374" s="27" t="s">
        <v>190</v>
      </c>
      <c r="H374" s="28">
        <v>1.2789999999999999</v>
      </c>
      <c r="I374" s="29">
        <v>20.02</v>
      </c>
      <c r="J374" s="29">
        <v>25.6</v>
      </c>
    </row>
    <row r="375" spans="1:10" ht="25.9" customHeight="1">
      <c r="A375" s="25" t="s">
        <v>186</v>
      </c>
      <c r="B375" s="26" t="s">
        <v>307</v>
      </c>
      <c r="C375" s="25" t="s">
        <v>22</v>
      </c>
      <c r="D375" s="25" t="s">
        <v>308</v>
      </c>
      <c r="E375" s="243" t="s">
        <v>189</v>
      </c>
      <c r="F375" s="243"/>
      <c r="G375" s="27" t="s">
        <v>190</v>
      </c>
      <c r="H375" s="28">
        <v>1.2789999999999999</v>
      </c>
      <c r="I375" s="29">
        <v>29.83</v>
      </c>
      <c r="J375" s="29">
        <v>38.15</v>
      </c>
    </row>
    <row r="376" spans="1:10">
      <c r="A376" s="19"/>
      <c r="B376" s="19"/>
      <c r="C376" s="19"/>
      <c r="D376" s="19"/>
      <c r="E376" s="19" t="s">
        <v>177</v>
      </c>
      <c r="F376" s="20">
        <v>64.739999999999995</v>
      </c>
      <c r="G376" s="19" t="s">
        <v>178</v>
      </c>
      <c r="H376" s="20">
        <v>0</v>
      </c>
      <c r="I376" s="19" t="s">
        <v>179</v>
      </c>
      <c r="J376" s="20">
        <v>64.739999999999995</v>
      </c>
    </row>
    <row r="377" spans="1:10">
      <c r="A377" s="19"/>
      <c r="B377" s="19"/>
      <c r="C377" s="19"/>
      <c r="D377" s="19"/>
      <c r="E377" s="19" t="s">
        <v>180</v>
      </c>
      <c r="F377" s="20">
        <v>271.33</v>
      </c>
      <c r="G377" s="19"/>
      <c r="H377" s="244" t="s">
        <v>181</v>
      </c>
      <c r="I377" s="244"/>
      <c r="J377" s="20">
        <v>1333.3</v>
      </c>
    </row>
    <row r="378" spans="1:10" ht="30" customHeight="1" thickBot="1">
      <c r="A378" s="21"/>
      <c r="B378" s="21"/>
      <c r="C378" s="21"/>
      <c r="D378" s="21"/>
      <c r="E378" s="21"/>
      <c r="F378" s="21"/>
      <c r="G378" s="21" t="s">
        <v>182</v>
      </c>
      <c r="H378" s="22">
        <v>10</v>
      </c>
      <c r="I378" s="21" t="s">
        <v>183</v>
      </c>
      <c r="J378" s="23">
        <v>13333</v>
      </c>
    </row>
    <row r="379" spans="1:10" ht="1.1499999999999999" customHeight="1" thickTop="1">
      <c r="A379" s="24"/>
      <c r="B379" s="24"/>
      <c r="C379" s="24"/>
      <c r="D379" s="24"/>
      <c r="E379" s="24"/>
      <c r="F379" s="24"/>
      <c r="G379" s="24"/>
      <c r="H379" s="24"/>
      <c r="I379" s="24"/>
      <c r="J379" s="24"/>
    </row>
    <row r="380" spans="1:10" ht="24" customHeight="1">
      <c r="A380" s="3" t="s">
        <v>152</v>
      </c>
      <c r="B380" s="3"/>
      <c r="C380" s="3"/>
      <c r="D380" s="3" t="s">
        <v>153</v>
      </c>
      <c r="E380" s="3"/>
      <c r="F380" s="246"/>
      <c r="G380" s="246"/>
      <c r="H380" s="4"/>
      <c r="I380" s="3"/>
      <c r="J380" s="5">
        <v>23794.9</v>
      </c>
    </row>
    <row r="381" spans="1:10" ht="18" customHeight="1">
      <c r="A381" s="6" t="s">
        <v>154</v>
      </c>
      <c r="B381" s="7" t="s">
        <v>9</v>
      </c>
      <c r="C381" s="6" t="s">
        <v>10</v>
      </c>
      <c r="D381" s="6" t="s">
        <v>11</v>
      </c>
      <c r="E381" s="245" t="s">
        <v>161</v>
      </c>
      <c r="F381" s="245"/>
      <c r="G381" s="8" t="s">
        <v>12</v>
      </c>
      <c r="H381" s="7" t="s">
        <v>13</v>
      </c>
      <c r="I381" s="7" t="s">
        <v>14</v>
      </c>
      <c r="J381" s="7" t="s">
        <v>16</v>
      </c>
    </row>
    <row r="382" spans="1:10" ht="24" customHeight="1">
      <c r="A382" s="9" t="s">
        <v>162</v>
      </c>
      <c r="B382" s="10" t="s">
        <v>155</v>
      </c>
      <c r="C382" s="9" t="s">
        <v>30</v>
      </c>
      <c r="D382" s="9" t="s">
        <v>156</v>
      </c>
      <c r="E382" s="241" t="s">
        <v>273</v>
      </c>
      <c r="F382" s="241"/>
      <c r="G382" s="11" t="s">
        <v>81</v>
      </c>
      <c r="H382" s="12">
        <v>1</v>
      </c>
      <c r="I382" s="13">
        <v>279.83</v>
      </c>
      <c r="J382" s="13">
        <v>279.83</v>
      </c>
    </row>
    <row r="383" spans="1:10" ht="25.9" customHeight="1">
      <c r="A383" s="25" t="s">
        <v>186</v>
      </c>
      <c r="B383" s="26" t="s">
        <v>286</v>
      </c>
      <c r="C383" s="25" t="s">
        <v>22</v>
      </c>
      <c r="D383" s="25" t="s">
        <v>287</v>
      </c>
      <c r="E383" s="243" t="s">
        <v>189</v>
      </c>
      <c r="F383" s="243"/>
      <c r="G383" s="27" t="s">
        <v>190</v>
      </c>
      <c r="H383" s="28">
        <v>0.18</v>
      </c>
      <c r="I383" s="29">
        <v>22.44</v>
      </c>
      <c r="J383" s="29">
        <v>4.03</v>
      </c>
    </row>
    <row r="384" spans="1:10" ht="25.9" customHeight="1">
      <c r="A384" s="25" t="s">
        <v>186</v>
      </c>
      <c r="B384" s="26" t="s">
        <v>351</v>
      </c>
      <c r="C384" s="25" t="s">
        <v>22</v>
      </c>
      <c r="D384" s="25" t="s">
        <v>352</v>
      </c>
      <c r="E384" s="243" t="s">
        <v>189</v>
      </c>
      <c r="F384" s="243"/>
      <c r="G384" s="27" t="s">
        <v>190</v>
      </c>
      <c r="H384" s="28">
        <v>0.18</v>
      </c>
      <c r="I384" s="29">
        <v>30.33</v>
      </c>
      <c r="J384" s="29">
        <v>5.45</v>
      </c>
    </row>
    <row r="385" spans="1:10" ht="52.15" customHeight="1">
      <c r="A385" s="14" t="s">
        <v>164</v>
      </c>
      <c r="B385" s="15" t="s">
        <v>353</v>
      </c>
      <c r="C385" s="14" t="s">
        <v>30</v>
      </c>
      <c r="D385" s="14" t="s">
        <v>354</v>
      </c>
      <c r="E385" s="242" t="s">
        <v>176</v>
      </c>
      <c r="F385" s="242"/>
      <c r="G385" s="16" t="s">
        <v>81</v>
      </c>
      <c r="H385" s="17">
        <v>1</v>
      </c>
      <c r="I385" s="18">
        <v>270.35000000000002</v>
      </c>
      <c r="J385" s="18">
        <v>270.35000000000002</v>
      </c>
    </row>
    <row r="386" spans="1:10">
      <c r="A386" s="19"/>
      <c r="B386" s="19"/>
      <c r="C386" s="19"/>
      <c r="D386" s="19"/>
      <c r="E386" s="19" t="s">
        <v>177</v>
      </c>
      <c r="F386" s="20">
        <v>6.63</v>
      </c>
      <c r="G386" s="19" t="s">
        <v>178</v>
      </c>
      <c r="H386" s="20">
        <v>0</v>
      </c>
      <c r="I386" s="19" t="s">
        <v>179</v>
      </c>
      <c r="J386" s="20">
        <v>6.63</v>
      </c>
    </row>
    <row r="387" spans="1:10">
      <c r="A387" s="19"/>
      <c r="B387" s="19"/>
      <c r="C387" s="19"/>
      <c r="D387" s="19"/>
      <c r="E387" s="19" t="s">
        <v>180</v>
      </c>
      <c r="F387" s="20">
        <v>71.489999999999995</v>
      </c>
      <c r="G387" s="19"/>
      <c r="H387" s="244" t="s">
        <v>181</v>
      </c>
      <c r="I387" s="244"/>
      <c r="J387" s="20">
        <v>351.32</v>
      </c>
    </row>
    <row r="388" spans="1:10" ht="30" customHeight="1" thickBot="1">
      <c r="A388" s="21"/>
      <c r="B388" s="21"/>
      <c r="C388" s="21"/>
      <c r="D388" s="21"/>
      <c r="E388" s="21"/>
      <c r="F388" s="21"/>
      <c r="G388" s="21" t="s">
        <v>182</v>
      </c>
      <c r="H388" s="22">
        <v>67.73</v>
      </c>
      <c r="I388" s="21" t="s">
        <v>183</v>
      </c>
      <c r="J388" s="23">
        <v>23794.9</v>
      </c>
    </row>
    <row r="389" spans="1:10" ht="1.1499999999999999" customHeight="1" thickTop="1">
      <c r="A389" s="24"/>
      <c r="B389" s="24"/>
      <c r="C389" s="24"/>
      <c r="D389" s="24"/>
      <c r="E389" s="24"/>
      <c r="F389" s="24"/>
      <c r="G389" s="24"/>
      <c r="H389" s="24"/>
      <c r="I389" s="24"/>
      <c r="J389" s="24"/>
    </row>
    <row r="390" spans="1:10" ht="24" customHeight="1">
      <c r="A390" s="3" t="s">
        <v>591</v>
      </c>
      <c r="B390" s="3"/>
      <c r="C390" s="3"/>
      <c r="D390" s="3" t="s">
        <v>592</v>
      </c>
      <c r="E390" s="3"/>
      <c r="F390" s="246"/>
      <c r="G390" s="246"/>
      <c r="H390" s="4"/>
      <c r="I390" s="3"/>
      <c r="J390" s="5">
        <v>8522.24</v>
      </c>
    </row>
    <row r="391" spans="1:10" ht="18" customHeight="1">
      <c r="A391" s="6" t="s">
        <v>593</v>
      </c>
      <c r="B391" s="7" t="s">
        <v>9</v>
      </c>
      <c r="C391" s="6" t="s">
        <v>10</v>
      </c>
      <c r="D391" s="6" t="s">
        <v>11</v>
      </c>
      <c r="E391" s="245" t="s">
        <v>161</v>
      </c>
      <c r="F391" s="245"/>
      <c r="G391" s="8" t="s">
        <v>12</v>
      </c>
      <c r="H391" s="7" t="s">
        <v>13</v>
      </c>
      <c r="I391" s="7" t="s">
        <v>14</v>
      </c>
      <c r="J391" s="7" t="s">
        <v>16</v>
      </c>
    </row>
    <row r="392" spans="1:10" ht="24" customHeight="1">
      <c r="A392" s="9" t="s">
        <v>162</v>
      </c>
      <c r="B392" s="10" t="s">
        <v>594</v>
      </c>
      <c r="C392" s="9" t="s">
        <v>30</v>
      </c>
      <c r="D392" s="9" t="s">
        <v>595</v>
      </c>
      <c r="E392" s="241">
        <v>12</v>
      </c>
      <c r="F392" s="241"/>
      <c r="G392" s="11" t="s">
        <v>40</v>
      </c>
      <c r="H392" s="12">
        <v>1</v>
      </c>
      <c r="I392" s="13">
        <v>3890.58</v>
      </c>
      <c r="J392" s="13">
        <v>3890.58</v>
      </c>
    </row>
    <row r="393" spans="1:10" ht="25.9" customHeight="1">
      <c r="A393" s="14" t="s">
        <v>164</v>
      </c>
      <c r="B393" s="15" t="s">
        <v>600</v>
      </c>
      <c r="C393" s="14" t="s">
        <v>38</v>
      </c>
      <c r="D393" s="14" t="s">
        <v>601</v>
      </c>
      <c r="E393" s="242" t="s">
        <v>167</v>
      </c>
      <c r="F393" s="242"/>
      <c r="G393" s="16" t="s">
        <v>24</v>
      </c>
      <c r="H393" s="17">
        <v>6</v>
      </c>
      <c r="I393" s="18">
        <v>648.42999999999995</v>
      </c>
      <c r="J393" s="18">
        <v>3890.58</v>
      </c>
    </row>
    <row r="394" spans="1:10">
      <c r="A394" s="19"/>
      <c r="B394" s="19"/>
      <c r="C394" s="19"/>
      <c r="D394" s="19"/>
      <c r="E394" s="19" t="s">
        <v>177</v>
      </c>
      <c r="F394" s="20">
        <v>0</v>
      </c>
      <c r="G394" s="19" t="s">
        <v>178</v>
      </c>
      <c r="H394" s="20">
        <v>0</v>
      </c>
      <c r="I394" s="19" t="s">
        <v>179</v>
      </c>
      <c r="J394" s="20">
        <v>0</v>
      </c>
    </row>
    <row r="395" spans="1:10">
      <c r="A395" s="19"/>
      <c r="B395" s="19"/>
      <c r="C395" s="19"/>
      <c r="D395" s="19"/>
      <c r="E395" s="19" t="s">
        <v>180</v>
      </c>
      <c r="F395" s="20">
        <v>994.04</v>
      </c>
      <c r="G395" s="19"/>
      <c r="H395" s="244" t="s">
        <v>181</v>
      </c>
      <c r="I395" s="244"/>
      <c r="J395" s="20">
        <v>4884.62</v>
      </c>
    </row>
    <row r="396" spans="1:10" ht="30" customHeight="1" thickBot="1">
      <c r="A396" s="21"/>
      <c r="B396" s="21"/>
      <c r="C396" s="21"/>
      <c r="D396" s="21"/>
      <c r="E396" s="21"/>
      <c r="F396" s="21"/>
      <c r="G396" s="21" t="s">
        <v>182</v>
      </c>
      <c r="H396" s="22">
        <v>1</v>
      </c>
      <c r="I396" s="21" t="s">
        <v>183</v>
      </c>
      <c r="J396" s="23">
        <v>4884.62</v>
      </c>
    </row>
    <row r="397" spans="1:10" ht="1.1499999999999999" customHeight="1" thickTop="1">
      <c r="A397" s="24"/>
      <c r="B397" s="24"/>
      <c r="C397" s="24"/>
      <c r="D397" s="24"/>
      <c r="E397" s="24"/>
      <c r="F397" s="24"/>
      <c r="G397" s="24"/>
      <c r="H397" s="24"/>
      <c r="I397" s="24"/>
      <c r="J397" s="24"/>
    </row>
    <row r="398" spans="1:10" ht="18" customHeight="1">
      <c r="A398" s="6" t="s">
        <v>596</v>
      </c>
      <c r="B398" s="7" t="s">
        <v>9</v>
      </c>
      <c r="C398" s="6" t="s">
        <v>10</v>
      </c>
      <c r="D398" s="6" t="s">
        <v>11</v>
      </c>
      <c r="E398" s="245" t="s">
        <v>161</v>
      </c>
      <c r="F398" s="245"/>
      <c r="G398" s="8" t="s">
        <v>12</v>
      </c>
      <c r="H398" s="7" t="s">
        <v>13</v>
      </c>
      <c r="I398" s="7" t="s">
        <v>14</v>
      </c>
      <c r="J398" s="7" t="s">
        <v>16</v>
      </c>
    </row>
    <row r="399" spans="1:10" ht="25.9" customHeight="1">
      <c r="A399" s="9" t="s">
        <v>162</v>
      </c>
      <c r="B399" s="10" t="s">
        <v>597</v>
      </c>
      <c r="C399" s="9" t="s">
        <v>30</v>
      </c>
      <c r="D399" s="9" t="s">
        <v>598</v>
      </c>
      <c r="E399" s="241">
        <v>17</v>
      </c>
      <c r="F399" s="241"/>
      <c r="G399" s="11" t="s">
        <v>599</v>
      </c>
      <c r="H399" s="12">
        <v>1</v>
      </c>
      <c r="I399" s="13">
        <v>206.96</v>
      </c>
      <c r="J399" s="13">
        <v>206.96</v>
      </c>
    </row>
    <row r="400" spans="1:10" ht="24" customHeight="1">
      <c r="A400" s="25" t="s">
        <v>186</v>
      </c>
      <c r="B400" s="26" t="s">
        <v>187</v>
      </c>
      <c r="C400" s="25" t="s">
        <v>22</v>
      </c>
      <c r="D400" s="25" t="s">
        <v>188</v>
      </c>
      <c r="E400" s="243" t="s">
        <v>189</v>
      </c>
      <c r="F400" s="243"/>
      <c r="G400" s="27" t="s">
        <v>190</v>
      </c>
      <c r="H400" s="28">
        <v>5.2759999999999998</v>
      </c>
      <c r="I400" s="29">
        <v>21.29</v>
      </c>
      <c r="J400" s="29">
        <v>112.32</v>
      </c>
    </row>
    <row r="401" spans="1:10" ht="25.9" customHeight="1">
      <c r="A401" s="14" t="s">
        <v>164</v>
      </c>
      <c r="B401" s="15" t="s">
        <v>602</v>
      </c>
      <c r="C401" s="14" t="s">
        <v>38</v>
      </c>
      <c r="D401" s="14" t="s">
        <v>603</v>
      </c>
      <c r="E401" s="242" t="s">
        <v>167</v>
      </c>
      <c r="F401" s="242"/>
      <c r="G401" s="16" t="s">
        <v>40</v>
      </c>
      <c r="H401" s="17">
        <v>0.26</v>
      </c>
      <c r="I401" s="18">
        <v>364</v>
      </c>
      <c r="J401" s="18">
        <v>94.64</v>
      </c>
    </row>
    <row r="402" spans="1:10">
      <c r="A402" s="19"/>
      <c r="B402" s="19"/>
      <c r="C402" s="19"/>
      <c r="D402" s="19"/>
      <c r="E402" s="19" t="s">
        <v>177</v>
      </c>
      <c r="F402" s="20">
        <v>70.959999999999994</v>
      </c>
      <c r="G402" s="19" t="s">
        <v>178</v>
      </c>
      <c r="H402" s="20">
        <v>0</v>
      </c>
      <c r="I402" s="19" t="s">
        <v>179</v>
      </c>
      <c r="J402" s="20">
        <v>70.959999999999994</v>
      </c>
    </row>
    <row r="403" spans="1:10">
      <c r="A403" s="19"/>
      <c r="B403" s="19"/>
      <c r="C403" s="19"/>
      <c r="D403" s="19"/>
      <c r="E403" s="19" t="s">
        <v>180</v>
      </c>
      <c r="F403" s="20">
        <v>52.87</v>
      </c>
      <c r="G403" s="19"/>
      <c r="H403" s="244" t="s">
        <v>181</v>
      </c>
      <c r="I403" s="244"/>
      <c r="J403" s="20">
        <v>259.83</v>
      </c>
    </row>
    <row r="404" spans="1:10" ht="30" customHeight="1" thickBot="1">
      <c r="A404" s="21"/>
      <c r="B404" s="21"/>
      <c r="C404" s="21"/>
      <c r="D404" s="21"/>
      <c r="E404" s="21"/>
      <c r="F404" s="21"/>
      <c r="G404" s="21" t="s">
        <v>182</v>
      </c>
      <c r="H404" s="22">
        <v>14</v>
      </c>
      <c r="I404" s="21" t="s">
        <v>183</v>
      </c>
      <c r="J404" s="23">
        <v>3637.62</v>
      </c>
    </row>
    <row r="405" spans="1:10" ht="1.1499999999999999" customHeight="1" thickTop="1">
      <c r="A405" s="24"/>
      <c r="B405" s="24"/>
      <c r="C405" s="24"/>
      <c r="D405" s="24"/>
      <c r="E405" s="24"/>
      <c r="F405" s="24"/>
      <c r="G405" s="24"/>
      <c r="H405" s="24"/>
      <c r="I405" s="24"/>
      <c r="J405" s="24"/>
    </row>
    <row r="406" spans="1:10">
      <c r="A406" s="30"/>
      <c r="B406" s="30"/>
      <c r="C406" s="30"/>
      <c r="D406" s="30"/>
      <c r="E406" s="30"/>
      <c r="F406" s="30"/>
      <c r="G406" s="30"/>
      <c r="H406" s="30"/>
      <c r="I406" s="30"/>
      <c r="J406" s="30"/>
    </row>
    <row r="407" spans="1:10">
      <c r="A407" s="238"/>
      <c r="B407" s="238"/>
      <c r="C407" s="238"/>
      <c r="D407" s="31"/>
      <c r="E407" s="21"/>
      <c r="F407" s="218" t="s">
        <v>157</v>
      </c>
      <c r="G407" s="238"/>
      <c r="H407" s="249">
        <v>636253.56000000006</v>
      </c>
      <c r="I407" s="238"/>
      <c r="J407" s="238"/>
    </row>
    <row r="408" spans="1:10">
      <c r="A408" s="238"/>
      <c r="B408" s="238"/>
      <c r="C408" s="238"/>
      <c r="D408" s="31"/>
      <c r="E408" s="21"/>
      <c r="F408" s="218" t="s">
        <v>158</v>
      </c>
      <c r="G408" s="238"/>
      <c r="H408" s="249">
        <v>162514.59</v>
      </c>
      <c r="I408" s="238"/>
      <c r="J408" s="238"/>
    </row>
    <row r="409" spans="1:10">
      <c r="A409" s="238"/>
      <c r="B409" s="238"/>
      <c r="C409" s="238"/>
      <c r="D409" s="31"/>
      <c r="E409" s="21"/>
      <c r="F409" s="218" t="s">
        <v>159</v>
      </c>
      <c r="G409" s="238"/>
      <c r="H409" s="249">
        <v>798768.15</v>
      </c>
      <c r="I409" s="238"/>
      <c r="J409" s="238"/>
    </row>
    <row r="410" spans="1:10" ht="60" customHeight="1">
      <c r="A410" s="32"/>
      <c r="B410" s="32"/>
      <c r="C410" s="32"/>
      <c r="D410" s="32"/>
      <c r="E410" s="32"/>
      <c r="F410" s="32"/>
      <c r="G410" s="32"/>
      <c r="H410" s="32"/>
      <c r="I410" s="32"/>
      <c r="J410" s="32"/>
    </row>
    <row r="411" spans="1:10" ht="70.150000000000006" customHeight="1">
      <c r="A411" s="231"/>
      <c r="B411" s="232"/>
      <c r="C411" s="232"/>
      <c r="D411" s="232"/>
      <c r="E411" s="232"/>
      <c r="F411" s="232"/>
      <c r="G411" s="232"/>
      <c r="H411" s="232"/>
      <c r="I411" s="232"/>
      <c r="J411" s="232"/>
    </row>
  </sheetData>
  <mergeCells count="301">
    <mergeCell ref="A408:C408"/>
    <mergeCell ref="F408:G408"/>
    <mergeCell ref="H408:J408"/>
    <mergeCell ref="A409:C409"/>
    <mergeCell ref="F409:G409"/>
    <mergeCell ref="H409:J409"/>
    <mergeCell ref="A411:J411"/>
    <mergeCell ref="H395:I395"/>
    <mergeCell ref="E398:F398"/>
    <mergeCell ref="E399:F399"/>
    <mergeCell ref="E400:F400"/>
    <mergeCell ref="E401:F401"/>
    <mergeCell ref="H403:I403"/>
    <mergeCell ref="A407:C407"/>
    <mergeCell ref="F407:G407"/>
    <mergeCell ref="H407:J407"/>
    <mergeCell ref="E288:F288"/>
    <mergeCell ref="E289:F289"/>
    <mergeCell ref="E290:F290"/>
    <mergeCell ref="E291:F291"/>
    <mergeCell ref="E292:F292"/>
    <mergeCell ref="H294:I294"/>
    <mergeCell ref="E299:F299"/>
    <mergeCell ref="E300:F300"/>
    <mergeCell ref="E301:F301"/>
    <mergeCell ref="E297:F297"/>
    <mergeCell ref="E298:F298"/>
    <mergeCell ref="H265:I265"/>
    <mergeCell ref="E270:F270"/>
    <mergeCell ref="E271:F271"/>
    <mergeCell ref="E272:F272"/>
    <mergeCell ref="H274:I274"/>
    <mergeCell ref="E279:F279"/>
    <mergeCell ref="E280:F280"/>
    <mergeCell ref="E281:F281"/>
    <mergeCell ref="H283:I283"/>
    <mergeCell ref="E87:F87"/>
    <mergeCell ref="E88:F88"/>
    <mergeCell ref="E89:F89"/>
    <mergeCell ref="E90:F90"/>
    <mergeCell ref="H92:I92"/>
    <mergeCell ref="E97:F97"/>
    <mergeCell ref="E98:F98"/>
    <mergeCell ref="E99:F99"/>
    <mergeCell ref="H101:I101"/>
    <mergeCell ref="E96:F96"/>
    <mergeCell ref="E95:F95"/>
    <mergeCell ref="E54:F54"/>
    <mergeCell ref="E55:F55"/>
    <mergeCell ref="E56:F56"/>
    <mergeCell ref="E57:F57"/>
    <mergeCell ref="E58:F58"/>
    <mergeCell ref="H62:I62"/>
    <mergeCell ref="E67:F67"/>
    <mergeCell ref="E68:F68"/>
    <mergeCell ref="E69:F69"/>
    <mergeCell ref="E65:F65"/>
    <mergeCell ref="E66:F66"/>
    <mergeCell ref="C1:D1"/>
    <mergeCell ref="E1:F1"/>
    <mergeCell ref="G1:H1"/>
    <mergeCell ref="I1:J1"/>
    <mergeCell ref="C2:D2"/>
    <mergeCell ref="E2:F2"/>
    <mergeCell ref="G2:H2"/>
    <mergeCell ref="I2:J2"/>
    <mergeCell ref="F52:G52"/>
    <mergeCell ref="E9:F9"/>
    <mergeCell ref="E10:F10"/>
    <mergeCell ref="E11:F11"/>
    <mergeCell ref="H13:I13"/>
    <mergeCell ref="E16:F16"/>
    <mergeCell ref="E17:F17"/>
    <mergeCell ref="A3:J3"/>
    <mergeCell ref="F4:G4"/>
    <mergeCell ref="E5:F5"/>
    <mergeCell ref="E6:F6"/>
    <mergeCell ref="E7:F7"/>
    <mergeCell ref="E8:F8"/>
    <mergeCell ref="E27:F27"/>
    <mergeCell ref="E28:F28"/>
    <mergeCell ref="H30:I30"/>
    <mergeCell ref="E33:F33"/>
    <mergeCell ref="E34:F34"/>
    <mergeCell ref="E35:F35"/>
    <mergeCell ref="E18:F18"/>
    <mergeCell ref="H20:I20"/>
    <mergeCell ref="E23:F23"/>
    <mergeCell ref="E24:F24"/>
    <mergeCell ref="E25:F25"/>
    <mergeCell ref="E26:F26"/>
    <mergeCell ref="E45:F45"/>
    <mergeCell ref="E46:F46"/>
    <mergeCell ref="E47:F47"/>
    <mergeCell ref="H49:I49"/>
    <mergeCell ref="E53:F53"/>
    <mergeCell ref="E36:F36"/>
    <mergeCell ref="E37:F37"/>
    <mergeCell ref="H39:I39"/>
    <mergeCell ref="E42:F42"/>
    <mergeCell ref="E43:F43"/>
    <mergeCell ref="E44:F44"/>
    <mergeCell ref="E71:F71"/>
    <mergeCell ref="E59:F59"/>
    <mergeCell ref="E60:F60"/>
    <mergeCell ref="E70:F70"/>
    <mergeCell ref="E78:F78"/>
    <mergeCell ref="E85:F85"/>
    <mergeCell ref="E86:F86"/>
    <mergeCell ref="E72:F72"/>
    <mergeCell ref="H74:I74"/>
    <mergeCell ref="F77:G77"/>
    <mergeCell ref="E79:F79"/>
    <mergeCell ref="E80:F80"/>
    <mergeCell ref="H82:I82"/>
    <mergeCell ref="F104:G104"/>
    <mergeCell ref="E114:F114"/>
    <mergeCell ref="E115:F115"/>
    <mergeCell ref="E105:F105"/>
    <mergeCell ref="E106:F106"/>
    <mergeCell ref="E107:F107"/>
    <mergeCell ref="E108:F108"/>
    <mergeCell ref="E109:F109"/>
    <mergeCell ref="H111:I111"/>
    <mergeCell ref="E116:F116"/>
    <mergeCell ref="E117:F117"/>
    <mergeCell ref="E118:F118"/>
    <mergeCell ref="H120:I120"/>
    <mergeCell ref="E135:F135"/>
    <mergeCell ref="E123:F123"/>
    <mergeCell ref="E124:F124"/>
    <mergeCell ref="E129:F129"/>
    <mergeCell ref="E125:F125"/>
    <mergeCell ref="E126:F126"/>
    <mergeCell ref="E127:F127"/>
    <mergeCell ref="E128:F128"/>
    <mergeCell ref="H131:I131"/>
    <mergeCell ref="F134:G134"/>
    <mergeCell ref="E136:F136"/>
    <mergeCell ref="E137:F137"/>
    <mergeCell ref="E138:F138"/>
    <mergeCell ref="E139:F139"/>
    <mergeCell ref="E140:F140"/>
    <mergeCell ref="E147:F147"/>
    <mergeCell ref="E141:F141"/>
    <mergeCell ref="H143:I143"/>
    <mergeCell ref="F146:G146"/>
    <mergeCell ref="E148:F148"/>
    <mergeCell ref="E149:F149"/>
    <mergeCell ref="E150:F150"/>
    <mergeCell ref="E151:F151"/>
    <mergeCell ref="E152:F152"/>
    <mergeCell ref="H154:I154"/>
    <mergeCell ref="E166:F166"/>
    <mergeCell ref="E167:F167"/>
    <mergeCell ref="E157:F157"/>
    <mergeCell ref="E158:F158"/>
    <mergeCell ref="E159:F159"/>
    <mergeCell ref="E160:F160"/>
    <mergeCell ref="E161:F161"/>
    <mergeCell ref="H163:I163"/>
    <mergeCell ref="E168:F168"/>
    <mergeCell ref="E169:F169"/>
    <mergeCell ref="H171:I171"/>
    <mergeCell ref="E183:F183"/>
    <mergeCell ref="E184:F184"/>
    <mergeCell ref="E191:F191"/>
    <mergeCell ref="E174:F174"/>
    <mergeCell ref="E175:F175"/>
    <mergeCell ref="E176:F176"/>
    <mergeCell ref="E177:F177"/>
    <mergeCell ref="E178:F178"/>
    <mergeCell ref="H180:I180"/>
    <mergeCell ref="E185:F185"/>
    <mergeCell ref="E186:F186"/>
    <mergeCell ref="H188:I188"/>
    <mergeCell ref="E203:F203"/>
    <mergeCell ref="E209:F209"/>
    <mergeCell ref="E192:F192"/>
    <mergeCell ref="E197:F197"/>
    <mergeCell ref="E193:F193"/>
    <mergeCell ref="E194:F194"/>
    <mergeCell ref="E195:F195"/>
    <mergeCell ref="E196:F196"/>
    <mergeCell ref="H199:I199"/>
    <mergeCell ref="F202:G202"/>
    <mergeCell ref="E204:F204"/>
    <mergeCell ref="E205:F205"/>
    <mergeCell ref="E206:F206"/>
    <mergeCell ref="E207:F207"/>
    <mergeCell ref="E208:F208"/>
    <mergeCell ref="E219:F219"/>
    <mergeCell ref="E220:F220"/>
    <mergeCell ref="E210:F210"/>
    <mergeCell ref="E211:F211"/>
    <mergeCell ref="E212:F212"/>
    <mergeCell ref="E213:F213"/>
    <mergeCell ref="E214:F214"/>
    <mergeCell ref="H216:I216"/>
    <mergeCell ref="E221:F221"/>
    <mergeCell ref="E222:F222"/>
    <mergeCell ref="E223:F223"/>
    <mergeCell ref="H225:I225"/>
    <mergeCell ref="E230:F230"/>
    <mergeCell ref="E231:F231"/>
    <mergeCell ref="E234:F234"/>
    <mergeCell ref="E235:F235"/>
    <mergeCell ref="E236:F236"/>
    <mergeCell ref="E237:F237"/>
    <mergeCell ref="E238:F238"/>
    <mergeCell ref="E239:F239"/>
    <mergeCell ref="E228:F228"/>
    <mergeCell ref="E229:F229"/>
    <mergeCell ref="E232:F232"/>
    <mergeCell ref="E233:F233"/>
    <mergeCell ref="E250:F250"/>
    <mergeCell ref="E251:F251"/>
    <mergeCell ref="E252:F252"/>
    <mergeCell ref="E253:F253"/>
    <mergeCell ref="E244:F244"/>
    <mergeCell ref="E245:F245"/>
    <mergeCell ref="H241:I241"/>
    <mergeCell ref="E246:F246"/>
    <mergeCell ref="E247:F247"/>
    <mergeCell ref="E248:F248"/>
    <mergeCell ref="E249:F249"/>
    <mergeCell ref="H255:I255"/>
    <mergeCell ref="E260:F260"/>
    <mergeCell ref="E261:F261"/>
    <mergeCell ref="E268:F268"/>
    <mergeCell ref="E269:F269"/>
    <mergeCell ref="E258:F258"/>
    <mergeCell ref="E259:F259"/>
    <mergeCell ref="E262:F262"/>
    <mergeCell ref="E263:F263"/>
    <mergeCell ref="E287:F287"/>
    <mergeCell ref="E277:F277"/>
    <mergeCell ref="E278:F278"/>
    <mergeCell ref="F286:G286"/>
    <mergeCell ref="E302:F302"/>
    <mergeCell ref="H304:I304"/>
    <mergeCell ref="E318:F318"/>
    <mergeCell ref="E307:F307"/>
    <mergeCell ref="E308:F308"/>
    <mergeCell ref="E309:F309"/>
    <mergeCell ref="E310:F310"/>
    <mergeCell ref="E311:F311"/>
    <mergeCell ref="E312:F312"/>
    <mergeCell ref="H314:I314"/>
    <mergeCell ref="F317:G317"/>
    <mergeCell ref="E319:F319"/>
    <mergeCell ref="E320:F320"/>
    <mergeCell ref="E321:F321"/>
    <mergeCell ref="H323:I323"/>
    <mergeCell ref="E335:F335"/>
    <mergeCell ref="E336:F336"/>
    <mergeCell ref="E326:F326"/>
    <mergeCell ref="E327:F327"/>
    <mergeCell ref="E328:F328"/>
    <mergeCell ref="E329:F329"/>
    <mergeCell ref="E330:F330"/>
    <mergeCell ref="H332:I332"/>
    <mergeCell ref="E337:F337"/>
    <mergeCell ref="E338:F338"/>
    <mergeCell ref="E339:F339"/>
    <mergeCell ref="H341:I341"/>
    <mergeCell ref="E353:F353"/>
    <mergeCell ref="E354:F354"/>
    <mergeCell ref="E345:F345"/>
    <mergeCell ref="F344:G344"/>
    <mergeCell ref="E346:F346"/>
    <mergeCell ref="E347:F347"/>
    <mergeCell ref="E348:F348"/>
    <mergeCell ref="H350:I350"/>
    <mergeCell ref="E355:F355"/>
    <mergeCell ref="E356:F356"/>
    <mergeCell ref="E357:F357"/>
    <mergeCell ref="H359:I359"/>
    <mergeCell ref="E371:F371"/>
    <mergeCell ref="E372:F372"/>
    <mergeCell ref="E362:F362"/>
    <mergeCell ref="E363:F363"/>
    <mergeCell ref="E364:F364"/>
    <mergeCell ref="E365:F365"/>
    <mergeCell ref="E366:F366"/>
    <mergeCell ref="H368:I368"/>
    <mergeCell ref="E392:F392"/>
    <mergeCell ref="E393:F393"/>
    <mergeCell ref="E373:F373"/>
    <mergeCell ref="E374:F374"/>
    <mergeCell ref="E375:F375"/>
    <mergeCell ref="H377:I377"/>
    <mergeCell ref="E391:F391"/>
    <mergeCell ref="E381:F381"/>
    <mergeCell ref="F380:G380"/>
    <mergeCell ref="E382:F382"/>
    <mergeCell ref="E383:F383"/>
    <mergeCell ref="E384:F384"/>
    <mergeCell ref="E385:F385"/>
    <mergeCell ref="H387:I387"/>
    <mergeCell ref="F390:G390"/>
  </mergeCells>
  <pageMargins left="0.511811024" right="0.511811024" top="0.78740157499999996" bottom="0.78740157499999996" header="0.31496062000000002" footer="0.31496062000000002"/>
  <pageSetup paperSize="9" scale="7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4"/>
  <sheetViews>
    <sheetView topLeftCell="A44" workbookViewId="0">
      <selection activeCell="S57" sqref="S57"/>
    </sheetView>
  </sheetViews>
  <sheetFormatPr defaultRowHeight="14.25"/>
  <cols>
    <col min="1" max="3" width="10" bestFit="1" customWidth="1"/>
    <col min="4" max="4" width="60" bestFit="1" customWidth="1"/>
    <col min="5" max="5" width="5" bestFit="1" customWidth="1"/>
    <col min="6" max="14" width="10" bestFit="1" customWidth="1"/>
  </cols>
  <sheetData>
    <row r="1" spans="1:14" ht="15">
      <c r="A1" s="33"/>
      <c r="B1" s="34"/>
      <c r="C1" s="34"/>
      <c r="D1" s="34" t="s">
        <v>0</v>
      </c>
      <c r="E1" s="233" t="s">
        <v>1</v>
      </c>
      <c r="F1" s="233"/>
      <c r="G1" s="233"/>
      <c r="H1" s="233" t="s">
        <v>2</v>
      </c>
      <c r="I1" s="233"/>
      <c r="J1" s="233"/>
      <c r="K1" s="233" t="s">
        <v>3</v>
      </c>
      <c r="L1" s="233"/>
      <c r="M1" s="233"/>
      <c r="N1" s="253"/>
    </row>
    <row r="2" spans="1:14" ht="79.900000000000006" customHeight="1" thickBot="1">
      <c r="A2" s="124"/>
      <c r="B2" s="50"/>
      <c r="C2" s="50"/>
      <c r="D2" s="50" t="s">
        <v>4</v>
      </c>
      <c r="E2" s="254"/>
      <c r="F2" s="254"/>
      <c r="G2" s="254"/>
      <c r="H2" s="254" t="s">
        <v>5</v>
      </c>
      <c r="I2" s="254"/>
      <c r="J2" s="254"/>
      <c r="K2" s="254" t="s">
        <v>6</v>
      </c>
      <c r="L2" s="254"/>
      <c r="M2" s="254"/>
      <c r="N2" s="255"/>
    </row>
    <row r="3" spans="1:14" ht="15">
      <c r="A3" s="256" t="s">
        <v>355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</row>
    <row r="4" spans="1:14" ht="15" customHeight="1">
      <c r="A4" s="251" t="s">
        <v>8</v>
      </c>
      <c r="B4" s="252" t="s">
        <v>9</v>
      </c>
      <c r="C4" s="251" t="s">
        <v>10</v>
      </c>
      <c r="D4" s="251" t="s">
        <v>11</v>
      </c>
      <c r="E4" s="250" t="s">
        <v>12</v>
      </c>
      <c r="F4" s="252" t="s">
        <v>13</v>
      </c>
      <c r="G4" s="252" t="s">
        <v>14</v>
      </c>
      <c r="H4" s="250" t="s">
        <v>15</v>
      </c>
      <c r="I4" s="251"/>
      <c r="J4" s="251"/>
      <c r="K4" s="250" t="s">
        <v>16</v>
      </c>
      <c r="L4" s="251"/>
      <c r="M4" s="251"/>
      <c r="N4" s="252" t="s">
        <v>17</v>
      </c>
    </row>
    <row r="5" spans="1:14" ht="15" customHeight="1">
      <c r="A5" s="252"/>
      <c r="B5" s="252"/>
      <c r="C5" s="252"/>
      <c r="D5" s="252"/>
      <c r="E5" s="252"/>
      <c r="F5" s="252"/>
      <c r="G5" s="252"/>
      <c r="H5" s="106" t="s">
        <v>356</v>
      </c>
      <c r="I5" s="106" t="s">
        <v>357</v>
      </c>
      <c r="J5" s="106" t="s">
        <v>16</v>
      </c>
      <c r="K5" s="106" t="s">
        <v>356</v>
      </c>
      <c r="L5" s="106" t="s">
        <v>357</v>
      </c>
      <c r="M5" s="106" t="s">
        <v>16</v>
      </c>
      <c r="N5" s="252"/>
    </row>
    <row r="6" spans="1:14" ht="24" customHeight="1">
      <c r="A6" s="110" t="s">
        <v>18</v>
      </c>
      <c r="B6" s="110"/>
      <c r="C6" s="110"/>
      <c r="D6" s="110" t="s">
        <v>19</v>
      </c>
      <c r="E6" s="110"/>
      <c r="F6" s="111"/>
      <c r="G6" s="110"/>
      <c r="H6" s="110"/>
      <c r="I6" s="110"/>
      <c r="J6" s="110"/>
      <c r="K6" s="110"/>
      <c r="L6" s="110"/>
      <c r="M6" s="112">
        <v>20979.119999999999</v>
      </c>
      <c r="N6" s="113">
        <v>2.6264342162365888E-2</v>
      </c>
    </row>
    <row r="7" spans="1:14" ht="78" customHeight="1">
      <c r="A7" s="108" t="s">
        <v>20</v>
      </c>
      <c r="B7" s="107" t="s">
        <v>21</v>
      </c>
      <c r="C7" s="108" t="s">
        <v>22</v>
      </c>
      <c r="D7" s="108" t="s">
        <v>23</v>
      </c>
      <c r="E7" s="109" t="s">
        <v>24</v>
      </c>
      <c r="F7" s="107">
        <v>2</v>
      </c>
      <c r="G7" s="114">
        <v>1626.64</v>
      </c>
      <c r="H7" s="114">
        <v>0</v>
      </c>
      <c r="I7" s="114">
        <v>2042.24</v>
      </c>
      <c r="J7" s="114">
        <v>2042.24</v>
      </c>
      <c r="K7" s="114">
        <v>0</v>
      </c>
      <c r="L7" s="114">
        <v>4084.48</v>
      </c>
      <c r="M7" s="114">
        <v>4084.48</v>
      </c>
      <c r="N7" s="115">
        <v>5.1134737908615909E-3</v>
      </c>
    </row>
    <row r="8" spans="1:14" ht="52.15" customHeight="1">
      <c r="A8" s="108" t="s">
        <v>25</v>
      </c>
      <c r="B8" s="107" t="s">
        <v>26</v>
      </c>
      <c r="C8" s="108" t="s">
        <v>22</v>
      </c>
      <c r="D8" s="108" t="s">
        <v>27</v>
      </c>
      <c r="E8" s="109" t="s">
        <v>24</v>
      </c>
      <c r="F8" s="107">
        <v>2</v>
      </c>
      <c r="G8" s="114">
        <v>937.5</v>
      </c>
      <c r="H8" s="114">
        <v>0</v>
      </c>
      <c r="I8" s="114">
        <v>1177.03</v>
      </c>
      <c r="J8" s="114">
        <v>1177.03</v>
      </c>
      <c r="K8" s="114">
        <v>0</v>
      </c>
      <c r="L8" s="114">
        <v>2354.06</v>
      </c>
      <c r="M8" s="114">
        <v>2354.06</v>
      </c>
      <c r="N8" s="115">
        <v>2.9471130014385276E-3</v>
      </c>
    </row>
    <row r="9" spans="1:14" ht="24" customHeight="1">
      <c r="A9" s="108" t="s">
        <v>28</v>
      </c>
      <c r="B9" s="107" t="s">
        <v>29</v>
      </c>
      <c r="C9" s="108" t="s">
        <v>30</v>
      </c>
      <c r="D9" s="108" t="s">
        <v>31</v>
      </c>
      <c r="E9" s="109" t="s">
        <v>24</v>
      </c>
      <c r="F9" s="107">
        <v>2</v>
      </c>
      <c r="G9" s="114">
        <v>648.75</v>
      </c>
      <c r="H9" s="114">
        <v>251.9</v>
      </c>
      <c r="I9" s="114">
        <v>562.6</v>
      </c>
      <c r="J9" s="114">
        <v>814.5</v>
      </c>
      <c r="K9" s="114">
        <v>503.8</v>
      </c>
      <c r="L9" s="114">
        <v>1125.2</v>
      </c>
      <c r="M9" s="114">
        <v>1629</v>
      </c>
      <c r="N9" s="115">
        <v>2.0393902786434337E-3</v>
      </c>
    </row>
    <row r="10" spans="1:14" ht="25.9" customHeight="1">
      <c r="A10" s="108" t="s">
        <v>32</v>
      </c>
      <c r="B10" s="107" t="s">
        <v>33</v>
      </c>
      <c r="C10" s="108" t="s">
        <v>22</v>
      </c>
      <c r="D10" s="108" t="s">
        <v>34</v>
      </c>
      <c r="E10" s="109" t="s">
        <v>35</v>
      </c>
      <c r="F10" s="107">
        <v>500</v>
      </c>
      <c r="G10" s="114">
        <v>2.42</v>
      </c>
      <c r="H10" s="114">
        <v>0.21</v>
      </c>
      <c r="I10" s="114">
        <v>2.82</v>
      </c>
      <c r="J10" s="114">
        <v>3.03</v>
      </c>
      <c r="K10" s="114">
        <v>105</v>
      </c>
      <c r="L10" s="114">
        <v>1410</v>
      </c>
      <c r="M10" s="114">
        <v>1515</v>
      </c>
      <c r="N10" s="115">
        <v>1.8966705169704125E-3</v>
      </c>
    </row>
    <row r="11" spans="1:14" ht="25.9" customHeight="1">
      <c r="A11" s="108" t="s">
        <v>36</v>
      </c>
      <c r="B11" s="107" t="s">
        <v>37</v>
      </c>
      <c r="C11" s="108" t="s">
        <v>38</v>
      </c>
      <c r="D11" s="108" t="s">
        <v>39</v>
      </c>
      <c r="E11" s="109" t="s">
        <v>40</v>
      </c>
      <c r="F11" s="107">
        <v>19</v>
      </c>
      <c r="G11" s="114">
        <v>477.76</v>
      </c>
      <c r="H11" s="114">
        <v>8.77</v>
      </c>
      <c r="I11" s="114">
        <v>591.04999999999995</v>
      </c>
      <c r="J11" s="114">
        <v>599.82000000000005</v>
      </c>
      <c r="K11" s="114">
        <v>166.63</v>
      </c>
      <c r="L11" s="114">
        <v>11229.95</v>
      </c>
      <c r="M11" s="114">
        <v>11396.58</v>
      </c>
      <c r="N11" s="115">
        <v>1.4267694574451923E-2</v>
      </c>
    </row>
    <row r="12" spans="1:14" ht="24" customHeight="1">
      <c r="A12" s="110" t="s">
        <v>41</v>
      </c>
      <c r="B12" s="110"/>
      <c r="C12" s="110"/>
      <c r="D12" s="110" t="s">
        <v>42</v>
      </c>
      <c r="E12" s="110"/>
      <c r="F12" s="111"/>
      <c r="G12" s="110"/>
      <c r="H12" s="110"/>
      <c r="I12" s="110"/>
      <c r="J12" s="110"/>
      <c r="K12" s="110"/>
      <c r="L12" s="110"/>
      <c r="M12" s="112">
        <v>28542.69</v>
      </c>
      <c r="N12" s="113">
        <v>3.573338521321863E-2</v>
      </c>
    </row>
    <row r="13" spans="1:14" ht="25.9" customHeight="1">
      <c r="A13" s="108" t="s">
        <v>43</v>
      </c>
      <c r="B13" s="107" t="s">
        <v>44</v>
      </c>
      <c r="C13" s="108" t="s">
        <v>22</v>
      </c>
      <c r="D13" s="108" t="s">
        <v>45</v>
      </c>
      <c r="E13" s="109" t="s">
        <v>24</v>
      </c>
      <c r="F13" s="107">
        <v>1.5</v>
      </c>
      <c r="G13" s="114">
        <v>4115.32</v>
      </c>
      <c r="H13" s="114">
        <v>4574.87</v>
      </c>
      <c r="I13" s="114">
        <v>591.91</v>
      </c>
      <c r="J13" s="114">
        <v>5166.78</v>
      </c>
      <c r="K13" s="114">
        <v>6862.3</v>
      </c>
      <c r="L13" s="114">
        <v>887.87</v>
      </c>
      <c r="M13" s="114">
        <v>7750.17</v>
      </c>
      <c r="N13" s="115">
        <v>9.7026527660122649E-3</v>
      </c>
    </row>
    <row r="14" spans="1:14" ht="25.9" customHeight="1">
      <c r="A14" s="108" t="s">
        <v>46</v>
      </c>
      <c r="B14" s="107" t="s">
        <v>47</v>
      </c>
      <c r="C14" s="108" t="s">
        <v>22</v>
      </c>
      <c r="D14" s="108" t="s">
        <v>48</v>
      </c>
      <c r="E14" s="109" t="s">
        <v>24</v>
      </c>
      <c r="F14" s="107">
        <v>0.75</v>
      </c>
      <c r="G14" s="114">
        <v>22081.54</v>
      </c>
      <c r="H14" s="114">
        <v>27265.81</v>
      </c>
      <c r="I14" s="114">
        <v>457.56</v>
      </c>
      <c r="J14" s="114">
        <v>27723.37</v>
      </c>
      <c r="K14" s="114">
        <v>20449.349999999999</v>
      </c>
      <c r="L14" s="114">
        <v>343.17</v>
      </c>
      <c r="M14" s="114">
        <v>20792.52</v>
      </c>
      <c r="N14" s="115">
        <v>2.6030732447206363E-2</v>
      </c>
    </row>
    <row r="15" spans="1:14" ht="24" customHeight="1">
      <c r="A15" s="110" t="s">
        <v>49</v>
      </c>
      <c r="B15" s="110"/>
      <c r="C15" s="110"/>
      <c r="D15" s="110" t="s">
        <v>50</v>
      </c>
      <c r="E15" s="110"/>
      <c r="F15" s="111"/>
      <c r="G15" s="110"/>
      <c r="H15" s="110"/>
      <c r="I15" s="110"/>
      <c r="J15" s="110"/>
      <c r="K15" s="110"/>
      <c r="L15" s="110"/>
      <c r="M15" s="112">
        <v>63435.360000000001</v>
      </c>
      <c r="N15" s="113">
        <v>7.9416486498616656E-2</v>
      </c>
    </row>
    <row r="16" spans="1:14" ht="24" customHeight="1">
      <c r="A16" s="108" t="s">
        <v>51</v>
      </c>
      <c r="B16" s="107" t="s">
        <v>52</v>
      </c>
      <c r="C16" s="108" t="s">
        <v>30</v>
      </c>
      <c r="D16" s="108" t="s">
        <v>53</v>
      </c>
      <c r="E16" s="109" t="s">
        <v>35</v>
      </c>
      <c r="F16" s="107">
        <v>904.23</v>
      </c>
      <c r="G16" s="114">
        <v>5.85</v>
      </c>
      <c r="H16" s="114">
        <v>4.63</v>
      </c>
      <c r="I16" s="114">
        <v>2.71</v>
      </c>
      <c r="J16" s="114">
        <v>7.34</v>
      </c>
      <c r="K16" s="114">
        <v>4186.58</v>
      </c>
      <c r="L16" s="114">
        <v>2450.46</v>
      </c>
      <c r="M16" s="114">
        <v>6637.04</v>
      </c>
      <c r="N16" s="115">
        <v>8.309094447493932E-3</v>
      </c>
    </row>
    <row r="17" spans="1:14" ht="25.9" customHeight="1">
      <c r="A17" s="108" t="s">
        <v>54</v>
      </c>
      <c r="B17" s="107" t="s">
        <v>55</v>
      </c>
      <c r="C17" s="108" t="s">
        <v>22</v>
      </c>
      <c r="D17" s="108" t="s">
        <v>56</v>
      </c>
      <c r="E17" s="109" t="s">
        <v>35</v>
      </c>
      <c r="F17" s="107">
        <v>904</v>
      </c>
      <c r="G17" s="114">
        <v>31.47</v>
      </c>
      <c r="H17" s="114">
        <v>21.4</v>
      </c>
      <c r="I17" s="114">
        <v>18.11</v>
      </c>
      <c r="J17" s="114">
        <v>39.51</v>
      </c>
      <c r="K17" s="114">
        <v>19345.599999999999</v>
      </c>
      <c r="L17" s="114">
        <v>16371.44</v>
      </c>
      <c r="M17" s="114">
        <v>35717.040000000001</v>
      </c>
      <c r="N17" s="115">
        <v>4.4715152951454062E-2</v>
      </c>
    </row>
    <row r="18" spans="1:14" ht="25.9" customHeight="1">
      <c r="A18" s="108" t="s">
        <v>57</v>
      </c>
      <c r="B18" s="107" t="s">
        <v>58</v>
      </c>
      <c r="C18" s="108" t="s">
        <v>30</v>
      </c>
      <c r="D18" s="108" t="s">
        <v>59</v>
      </c>
      <c r="E18" s="109" t="s">
        <v>35</v>
      </c>
      <c r="F18" s="107">
        <v>904</v>
      </c>
      <c r="G18" s="114">
        <v>18.579999999999998</v>
      </c>
      <c r="H18" s="114">
        <v>7.74</v>
      </c>
      <c r="I18" s="114">
        <v>15.58</v>
      </c>
      <c r="J18" s="114">
        <v>23.32</v>
      </c>
      <c r="K18" s="114">
        <v>6996.96</v>
      </c>
      <c r="L18" s="114">
        <v>14084.32</v>
      </c>
      <c r="M18" s="114">
        <v>21081.279999999999</v>
      </c>
      <c r="N18" s="115">
        <v>2.639223909966866E-2</v>
      </c>
    </row>
    <row r="19" spans="1:14" ht="24" customHeight="1">
      <c r="A19" s="110" t="s">
        <v>60</v>
      </c>
      <c r="B19" s="110"/>
      <c r="C19" s="110"/>
      <c r="D19" s="110" t="s">
        <v>61</v>
      </c>
      <c r="E19" s="110"/>
      <c r="F19" s="111"/>
      <c r="G19" s="110"/>
      <c r="H19" s="110"/>
      <c r="I19" s="110"/>
      <c r="J19" s="110"/>
      <c r="K19" s="110"/>
      <c r="L19" s="110"/>
      <c r="M19" s="112">
        <v>106472.69</v>
      </c>
      <c r="N19" s="113">
        <v>0.13329611352180229</v>
      </c>
    </row>
    <row r="20" spans="1:14" ht="24" customHeight="1">
      <c r="A20" s="108" t="s">
        <v>62</v>
      </c>
      <c r="B20" s="107" t="s">
        <v>63</v>
      </c>
      <c r="C20" s="108" t="s">
        <v>30</v>
      </c>
      <c r="D20" s="108" t="s">
        <v>64</v>
      </c>
      <c r="E20" s="109" t="s">
        <v>35</v>
      </c>
      <c r="F20" s="107">
        <v>1675.5</v>
      </c>
      <c r="G20" s="114">
        <v>31.55</v>
      </c>
      <c r="H20" s="114">
        <v>22.49</v>
      </c>
      <c r="I20" s="114">
        <v>17.12</v>
      </c>
      <c r="J20" s="114">
        <v>39.61</v>
      </c>
      <c r="K20" s="114">
        <v>37681.99</v>
      </c>
      <c r="L20" s="114">
        <v>28684.560000000001</v>
      </c>
      <c r="M20" s="114">
        <v>66366.55</v>
      </c>
      <c r="N20" s="115">
        <v>8.3086124553163512E-2</v>
      </c>
    </row>
    <row r="21" spans="1:14" ht="25.9" customHeight="1">
      <c r="A21" s="108" t="s">
        <v>65</v>
      </c>
      <c r="B21" s="107" t="s">
        <v>66</v>
      </c>
      <c r="C21" s="108" t="s">
        <v>30</v>
      </c>
      <c r="D21" s="108" t="s">
        <v>67</v>
      </c>
      <c r="E21" s="109" t="s">
        <v>35</v>
      </c>
      <c r="F21" s="107">
        <v>1675.5</v>
      </c>
      <c r="G21" s="114">
        <v>4.67</v>
      </c>
      <c r="H21" s="114">
        <v>3.4</v>
      </c>
      <c r="I21" s="114">
        <v>2.46</v>
      </c>
      <c r="J21" s="114">
        <v>5.86</v>
      </c>
      <c r="K21" s="114">
        <v>5696.7</v>
      </c>
      <c r="L21" s="114">
        <v>4121.7299999999996</v>
      </c>
      <c r="M21" s="114">
        <v>9818.43</v>
      </c>
      <c r="N21" s="115">
        <v>1.2291964821081061E-2</v>
      </c>
    </row>
    <row r="22" spans="1:14" ht="52.15" customHeight="1">
      <c r="A22" s="108" t="s">
        <v>68</v>
      </c>
      <c r="B22" s="107" t="s">
        <v>69</v>
      </c>
      <c r="C22" s="108" t="s">
        <v>22</v>
      </c>
      <c r="D22" s="108" t="s">
        <v>70</v>
      </c>
      <c r="E22" s="109" t="s">
        <v>35</v>
      </c>
      <c r="F22" s="107">
        <v>323</v>
      </c>
      <c r="G22" s="114">
        <v>74.69</v>
      </c>
      <c r="H22" s="114">
        <v>31.09</v>
      </c>
      <c r="I22" s="114">
        <v>62.68</v>
      </c>
      <c r="J22" s="114">
        <v>93.77</v>
      </c>
      <c r="K22" s="114">
        <v>10042.07</v>
      </c>
      <c r="L22" s="114">
        <v>20245.64</v>
      </c>
      <c r="M22" s="114">
        <v>30287.71</v>
      </c>
      <c r="N22" s="115">
        <v>3.7918024147557711E-2</v>
      </c>
    </row>
    <row r="23" spans="1:14" ht="24" customHeight="1">
      <c r="A23" s="110" t="s">
        <v>71</v>
      </c>
      <c r="B23" s="110"/>
      <c r="C23" s="110"/>
      <c r="D23" s="110" t="s">
        <v>72</v>
      </c>
      <c r="E23" s="110"/>
      <c r="F23" s="111"/>
      <c r="G23" s="110"/>
      <c r="H23" s="110"/>
      <c r="I23" s="110"/>
      <c r="J23" s="110"/>
      <c r="K23" s="110"/>
      <c r="L23" s="110"/>
      <c r="M23" s="112">
        <v>22597.82</v>
      </c>
      <c r="N23" s="113">
        <v>2.829083758534939E-2</v>
      </c>
    </row>
    <row r="24" spans="1:14" ht="39" customHeight="1">
      <c r="A24" s="108" t="s">
        <v>73</v>
      </c>
      <c r="B24" s="107" t="s">
        <v>74</v>
      </c>
      <c r="C24" s="108" t="s">
        <v>22</v>
      </c>
      <c r="D24" s="108" t="s">
        <v>75</v>
      </c>
      <c r="E24" s="109" t="s">
        <v>35</v>
      </c>
      <c r="F24" s="107">
        <v>218.95</v>
      </c>
      <c r="G24" s="114">
        <v>82.21</v>
      </c>
      <c r="H24" s="114">
        <v>10.8</v>
      </c>
      <c r="I24" s="114">
        <v>92.41</v>
      </c>
      <c r="J24" s="114">
        <v>103.21</v>
      </c>
      <c r="K24" s="114">
        <v>2364.66</v>
      </c>
      <c r="L24" s="114">
        <v>20233.16</v>
      </c>
      <c r="M24" s="114">
        <v>22597.82</v>
      </c>
      <c r="N24" s="115">
        <v>2.829083758534939E-2</v>
      </c>
    </row>
    <row r="25" spans="1:14" ht="24" customHeight="1">
      <c r="A25" s="110" t="s">
        <v>76</v>
      </c>
      <c r="B25" s="110"/>
      <c r="C25" s="110"/>
      <c r="D25" s="110" t="s">
        <v>77</v>
      </c>
      <c r="E25" s="110"/>
      <c r="F25" s="111"/>
      <c r="G25" s="110"/>
      <c r="H25" s="110"/>
      <c r="I25" s="110"/>
      <c r="J25" s="110"/>
      <c r="K25" s="110"/>
      <c r="L25" s="110"/>
      <c r="M25" s="112">
        <v>57833.94</v>
      </c>
      <c r="N25" s="113">
        <v>7.2403913450980739E-2</v>
      </c>
    </row>
    <row r="26" spans="1:14" ht="39" customHeight="1">
      <c r="A26" s="108" t="s">
        <v>78</v>
      </c>
      <c r="B26" s="107" t="s">
        <v>79</v>
      </c>
      <c r="C26" s="108" t="s">
        <v>22</v>
      </c>
      <c r="D26" s="108" t="s">
        <v>80</v>
      </c>
      <c r="E26" s="109" t="s">
        <v>81</v>
      </c>
      <c r="F26" s="107">
        <v>1320</v>
      </c>
      <c r="G26" s="114">
        <v>4.42</v>
      </c>
      <c r="H26" s="114">
        <v>1.32</v>
      </c>
      <c r="I26" s="114">
        <v>4.22</v>
      </c>
      <c r="J26" s="114">
        <v>5.54</v>
      </c>
      <c r="K26" s="114">
        <v>1742.4</v>
      </c>
      <c r="L26" s="114">
        <v>5570.4</v>
      </c>
      <c r="M26" s="114">
        <v>7312.8</v>
      </c>
      <c r="N26" s="115">
        <v>9.1550971330041139E-3</v>
      </c>
    </row>
    <row r="27" spans="1:14" ht="25.9" customHeight="1">
      <c r="A27" s="108" t="s">
        <v>82</v>
      </c>
      <c r="B27" s="107" t="s">
        <v>83</v>
      </c>
      <c r="C27" s="108" t="s">
        <v>30</v>
      </c>
      <c r="D27" s="108" t="s">
        <v>84</v>
      </c>
      <c r="E27" s="109" t="s">
        <v>40</v>
      </c>
      <c r="F27" s="107">
        <v>30</v>
      </c>
      <c r="G27" s="114">
        <v>295.45999999999998</v>
      </c>
      <c r="H27" s="114">
        <v>16.420000000000002</v>
      </c>
      <c r="I27" s="114">
        <v>354.53</v>
      </c>
      <c r="J27" s="114">
        <v>370.95</v>
      </c>
      <c r="K27" s="114">
        <v>492.6</v>
      </c>
      <c r="L27" s="114">
        <v>10635.9</v>
      </c>
      <c r="M27" s="114">
        <v>11128.5</v>
      </c>
      <c r="N27" s="115">
        <v>1.3932077787528209E-2</v>
      </c>
    </row>
    <row r="28" spans="1:14" ht="24" customHeight="1">
      <c r="A28" s="108" t="s">
        <v>85</v>
      </c>
      <c r="B28" s="107" t="s">
        <v>86</v>
      </c>
      <c r="C28" s="108" t="s">
        <v>30</v>
      </c>
      <c r="D28" s="108" t="s">
        <v>87</v>
      </c>
      <c r="E28" s="109" t="s">
        <v>81</v>
      </c>
      <c r="F28" s="107">
        <v>152</v>
      </c>
      <c r="G28" s="114">
        <v>18.59</v>
      </c>
      <c r="H28" s="114">
        <v>16.059999999999999</v>
      </c>
      <c r="I28" s="114">
        <v>7.27</v>
      </c>
      <c r="J28" s="114">
        <v>23.33</v>
      </c>
      <c r="K28" s="114">
        <v>2441.12</v>
      </c>
      <c r="L28" s="114">
        <v>1105.04</v>
      </c>
      <c r="M28" s="114">
        <v>3546.16</v>
      </c>
      <c r="N28" s="115">
        <v>4.4395360531087778E-3</v>
      </c>
    </row>
    <row r="29" spans="1:14" ht="25.9" customHeight="1">
      <c r="A29" s="108" t="s">
        <v>88</v>
      </c>
      <c r="B29" s="107" t="s">
        <v>89</v>
      </c>
      <c r="C29" s="108" t="s">
        <v>38</v>
      </c>
      <c r="D29" s="108" t="s">
        <v>90</v>
      </c>
      <c r="E29" s="109" t="s">
        <v>40</v>
      </c>
      <c r="F29" s="107">
        <v>2</v>
      </c>
      <c r="G29" s="114">
        <v>1342.41</v>
      </c>
      <c r="H29" s="114">
        <v>487.4</v>
      </c>
      <c r="I29" s="114">
        <v>1197.99</v>
      </c>
      <c r="J29" s="114">
        <v>1685.39</v>
      </c>
      <c r="K29" s="114">
        <v>974.8</v>
      </c>
      <c r="L29" s="114">
        <v>2395.98</v>
      </c>
      <c r="M29" s="114">
        <v>3370.78</v>
      </c>
      <c r="N29" s="115">
        <v>4.2199729671244402E-3</v>
      </c>
    </row>
    <row r="30" spans="1:14" ht="24" customHeight="1">
      <c r="A30" s="108" t="s">
        <v>91</v>
      </c>
      <c r="B30" s="107" t="s">
        <v>92</v>
      </c>
      <c r="C30" s="108" t="s">
        <v>30</v>
      </c>
      <c r="D30" s="108" t="s">
        <v>93</v>
      </c>
      <c r="E30" s="109" t="s">
        <v>40</v>
      </c>
      <c r="F30" s="107">
        <v>2</v>
      </c>
      <c r="G30" s="114">
        <v>8231.36</v>
      </c>
      <c r="H30" s="114">
        <v>210.08</v>
      </c>
      <c r="I30" s="114">
        <v>10124.39</v>
      </c>
      <c r="J30" s="114">
        <v>10334.469999999999</v>
      </c>
      <c r="K30" s="114">
        <v>420.16</v>
      </c>
      <c r="L30" s="114">
        <v>20248.78</v>
      </c>
      <c r="M30" s="114">
        <v>20668.939999999999</v>
      </c>
      <c r="N30" s="115">
        <v>2.5876019217841873E-2</v>
      </c>
    </row>
    <row r="31" spans="1:14" ht="25.9" customHeight="1">
      <c r="A31" s="108" t="s">
        <v>94</v>
      </c>
      <c r="B31" s="107" t="s">
        <v>95</v>
      </c>
      <c r="C31" s="108" t="s">
        <v>30</v>
      </c>
      <c r="D31" s="108" t="s">
        <v>96</v>
      </c>
      <c r="E31" s="109" t="s">
        <v>40</v>
      </c>
      <c r="F31" s="107">
        <v>2</v>
      </c>
      <c r="G31" s="114">
        <v>4702.0200000000004</v>
      </c>
      <c r="H31" s="114">
        <v>3269.53</v>
      </c>
      <c r="I31" s="114">
        <v>2633.85</v>
      </c>
      <c r="J31" s="114">
        <v>5903.38</v>
      </c>
      <c r="K31" s="114">
        <v>6539.06</v>
      </c>
      <c r="L31" s="114">
        <v>5267.7</v>
      </c>
      <c r="M31" s="114">
        <v>11806.76</v>
      </c>
      <c r="N31" s="115">
        <v>1.4781210292373325E-2</v>
      </c>
    </row>
    <row r="32" spans="1:14" ht="24" customHeight="1">
      <c r="A32" s="110" t="s">
        <v>97</v>
      </c>
      <c r="B32" s="110"/>
      <c r="C32" s="110"/>
      <c r="D32" s="110" t="s">
        <v>98</v>
      </c>
      <c r="E32" s="110"/>
      <c r="F32" s="111"/>
      <c r="G32" s="110"/>
      <c r="H32" s="110"/>
      <c r="I32" s="110"/>
      <c r="J32" s="110"/>
      <c r="K32" s="110"/>
      <c r="L32" s="110"/>
      <c r="M32" s="112">
        <v>138661.43</v>
      </c>
      <c r="N32" s="113">
        <v>0.17359408984947636</v>
      </c>
    </row>
    <row r="33" spans="1:14" ht="39" customHeight="1">
      <c r="A33" s="108" t="s">
        <v>99</v>
      </c>
      <c r="B33" s="107" t="s">
        <v>100</v>
      </c>
      <c r="C33" s="108" t="s">
        <v>22</v>
      </c>
      <c r="D33" s="108" t="s">
        <v>101</v>
      </c>
      <c r="E33" s="109" t="s">
        <v>40</v>
      </c>
      <c r="F33" s="107">
        <v>3</v>
      </c>
      <c r="G33" s="114">
        <v>11823.74</v>
      </c>
      <c r="H33" s="114">
        <v>201.16</v>
      </c>
      <c r="I33" s="114">
        <v>14643.54</v>
      </c>
      <c r="J33" s="114">
        <v>14844.7</v>
      </c>
      <c r="K33" s="114">
        <v>603.48</v>
      </c>
      <c r="L33" s="114">
        <v>43930.62</v>
      </c>
      <c r="M33" s="114">
        <v>44534.1</v>
      </c>
      <c r="N33" s="115">
        <v>5.5753474897565707E-2</v>
      </c>
    </row>
    <row r="34" spans="1:14" ht="24" customHeight="1">
      <c r="A34" s="108" t="s">
        <v>102</v>
      </c>
      <c r="B34" s="107" t="s">
        <v>103</v>
      </c>
      <c r="C34" s="108" t="s">
        <v>30</v>
      </c>
      <c r="D34" s="108" t="s">
        <v>104</v>
      </c>
      <c r="E34" s="109" t="s">
        <v>81</v>
      </c>
      <c r="F34" s="107">
        <v>34.520000000000003</v>
      </c>
      <c r="G34" s="114">
        <v>243.04</v>
      </c>
      <c r="H34" s="114">
        <v>106.52</v>
      </c>
      <c r="I34" s="114">
        <v>198.61</v>
      </c>
      <c r="J34" s="114">
        <v>305.13</v>
      </c>
      <c r="K34" s="114">
        <v>3677.07</v>
      </c>
      <c r="L34" s="114">
        <v>6856.01</v>
      </c>
      <c r="M34" s="114">
        <v>10533.08</v>
      </c>
      <c r="N34" s="115">
        <v>1.3186654976165486E-2</v>
      </c>
    </row>
    <row r="35" spans="1:14" ht="39" customHeight="1">
      <c r="A35" s="108" t="s">
        <v>105</v>
      </c>
      <c r="B35" s="107" t="s">
        <v>106</v>
      </c>
      <c r="C35" s="108" t="s">
        <v>22</v>
      </c>
      <c r="D35" s="108" t="s">
        <v>107</v>
      </c>
      <c r="E35" s="109" t="s">
        <v>40</v>
      </c>
      <c r="F35" s="107">
        <v>4</v>
      </c>
      <c r="G35" s="114">
        <v>10243.76</v>
      </c>
      <c r="H35" s="114">
        <v>244.54</v>
      </c>
      <c r="I35" s="114">
        <v>12616.5</v>
      </c>
      <c r="J35" s="114">
        <v>12861.04</v>
      </c>
      <c r="K35" s="114">
        <v>978.16</v>
      </c>
      <c r="L35" s="114">
        <v>50466</v>
      </c>
      <c r="M35" s="114">
        <v>51444.160000000003</v>
      </c>
      <c r="N35" s="115">
        <v>6.440437065498919E-2</v>
      </c>
    </row>
    <row r="36" spans="1:14" ht="39" customHeight="1">
      <c r="A36" s="108" t="s">
        <v>108</v>
      </c>
      <c r="B36" s="107" t="s">
        <v>109</v>
      </c>
      <c r="C36" s="108" t="s">
        <v>22</v>
      </c>
      <c r="D36" s="108" t="s">
        <v>110</v>
      </c>
      <c r="E36" s="109" t="s">
        <v>40</v>
      </c>
      <c r="F36" s="107">
        <v>3</v>
      </c>
      <c r="G36" s="114">
        <v>5059.92</v>
      </c>
      <c r="H36" s="114">
        <v>121.44</v>
      </c>
      <c r="I36" s="114">
        <v>6231.28</v>
      </c>
      <c r="J36" s="114">
        <v>6352.72</v>
      </c>
      <c r="K36" s="114">
        <v>364.32</v>
      </c>
      <c r="L36" s="114">
        <v>18693.84</v>
      </c>
      <c r="M36" s="114">
        <v>19058.16</v>
      </c>
      <c r="N36" s="115">
        <v>2.3859439062511444E-2</v>
      </c>
    </row>
    <row r="37" spans="1:14" ht="39" customHeight="1">
      <c r="A37" s="108" t="s">
        <v>111</v>
      </c>
      <c r="B37" s="107" t="s">
        <v>112</v>
      </c>
      <c r="C37" s="108" t="s">
        <v>22</v>
      </c>
      <c r="D37" s="108" t="s">
        <v>113</v>
      </c>
      <c r="E37" s="109" t="s">
        <v>81</v>
      </c>
      <c r="F37" s="107">
        <v>495.6</v>
      </c>
      <c r="G37" s="114">
        <v>6.81</v>
      </c>
      <c r="H37" s="114">
        <v>1.76</v>
      </c>
      <c r="I37" s="114">
        <v>6.78</v>
      </c>
      <c r="J37" s="114">
        <v>8.5399999999999991</v>
      </c>
      <c r="K37" s="114">
        <v>872.25</v>
      </c>
      <c r="L37" s="114">
        <v>3360.17</v>
      </c>
      <c r="M37" s="114">
        <v>4232.42</v>
      </c>
      <c r="N37" s="115">
        <v>5.2986839798256852E-3</v>
      </c>
    </row>
    <row r="38" spans="1:14" ht="25.9" customHeight="1">
      <c r="A38" s="108" t="s">
        <v>114</v>
      </c>
      <c r="B38" s="107" t="s">
        <v>115</v>
      </c>
      <c r="C38" s="108" t="s">
        <v>30</v>
      </c>
      <c r="D38" s="108" t="s">
        <v>116</v>
      </c>
      <c r="E38" s="109" t="s">
        <v>81</v>
      </c>
      <c r="F38" s="107">
        <v>410</v>
      </c>
      <c r="G38" s="114">
        <v>16.25</v>
      </c>
      <c r="H38" s="114">
        <v>4.7300000000000004</v>
      </c>
      <c r="I38" s="114">
        <v>15.67</v>
      </c>
      <c r="J38" s="114">
        <v>20.399999999999999</v>
      </c>
      <c r="K38" s="114">
        <v>1939.3</v>
      </c>
      <c r="L38" s="114">
        <v>6424.7</v>
      </c>
      <c r="M38" s="114">
        <v>8364</v>
      </c>
      <c r="N38" s="115">
        <v>1.0471123566957445E-2</v>
      </c>
    </row>
    <row r="39" spans="1:14" ht="25.9" customHeight="1">
      <c r="A39" s="108" t="s">
        <v>117</v>
      </c>
      <c r="B39" s="107" t="s">
        <v>118</v>
      </c>
      <c r="C39" s="108" t="s">
        <v>30</v>
      </c>
      <c r="D39" s="108" t="s">
        <v>119</v>
      </c>
      <c r="E39" s="109" t="s">
        <v>40</v>
      </c>
      <c r="F39" s="107">
        <v>3</v>
      </c>
      <c r="G39" s="114">
        <v>131.56</v>
      </c>
      <c r="H39" s="114">
        <v>38.74</v>
      </c>
      <c r="I39" s="114">
        <v>126.43</v>
      </c>
      <c r="J39" s="114">
        <v>165.17</v>
      </c>
      <c r="K39" s="114">
        <v>116.22</v>
      </c>
      <c r="L39" s="114">
        <v>379.29</v>
      </c>
      <c r="M39" s="114">
        <v>495.51</v>
      </c>
      <c r="N39" s="115">
        <v>6.2034271146139215E-4</v>
      </c>
    </row>
    <row r="40" spans="1:14" ht="24" customHeight="1">
      <c r="A40" s="110" t="s">
        <v>120</v>
      </c>
      <c r="B40" s="110"/>
      <c r="C40" s="110"/>
      <c r="D40" s="110" t="s">
        <v>121</v>
      </c>
      <c r="E40" s="110"/>
      <c r="F40" s="111"/>
      <c r="G40" s="110"/>
      <c r="H40" s="110"/>
      <c r="I40" s="110"/>
      <c r="J40" s="110"/>
      <c r="K40" s="110"/>
      <c r="L40" s="110"/>
      <c r="M40" s="112">
        <v>285162.06</v>
      </c>
      <c r="N40" s="113">
        <v>0.35700229159112068</v>
      </c>
    </row>
    <row r="41" spans="1:14" ht="25.9" customHeight="1">
      <c r="A41" s="108" t="s">
        <v>122</v>
      </c>
      <c r="B41" s="107" t="s">
        <v>123</v>
      </c>
      <c r="C41" s="108" t="s">
        <v>30</v>
      </c>
      <c r="D41" s="108" t="s">
        <v>124</v>
      </c>
      <c r="E41" s="109" t="s">
        <v>40</v>
      </c>
      <c r="F41" s="107">
        <v>1</v>
      </c>
      <c r="G41" s="114">
        <v>82598.91</v>
      </c>
      <c r="H41" s="114">
        <v>2049.04</v>
      </c>
      <c r="I41" s="114">
        <v>101653.89</v>
      </c>
      <c r="J41" s="114">
        <v>103702.93</v>
      </c>
      <c r="K41" s="114">
        <v>2049.04</v>
      </c>
      <c r="L41" s="114">
        <v>101653.89</v>
      </c>
      <c r="M41" s="114">
        <v>103702.93</v>
      </c>
      <c r="N41" s="115">
        <v>0.12982857416135082</v>
      </c>
    </row>
    <row r="42" spans="1:14" ht="25.9" customHeight="1">
      <c r="A42" s="108" t="s">
        <v>125</v>
      </c>
      <c r="B42" s="107" t="s">
        <v>126</v>
      </c>
      <c r="C42" s="108" t="s">
        <v>30</v>
      </c>
      <c r="D42" s="108" t="s">
        <v>127</v>
      </c>
      <c r="E42" s="109" t="s">
        <v>40</v>
      </c>
      <c r="F42" s="107">
        <v>1</v>
      </c>
      <c r="G42" s="114">
        <v>54377.77</v>
      </c>
      <c r="H42" s="114">
        <v>2049.04</v>
      </c>
      <c r="I42" s="114">
        <v>66222.25</v>
      </c>
      <c r="J42" s="114">
        <v>68271.289999999994</v>
      </c>
      <c r="K42" s="114">
        <v>2049.04</v>
      </c>
      <c r="L42" s="114">
        <v>66222.25</v>
      </c>
      <c r="M42" s="114">
        <v>68271.289999999994</v>
      </c>
      <c r="N42" s="115">
        <v>8.5470721385172907E-2</v>
      </c>
    </row>
    <row r="43" spans="1:14" ht="25.9" customHeight="1">
      <c r="A43" s="108" t="s">
        <v>128</v>
      </c>
      <c r="B43" s="107" t="s">
        <v>129</v>
      </c>
      <c r="C43" s="108" t="s">
        <v>30</v>
      </c>
      <c r="D43" s="108" t="s">
        <v>130</v>
      </c>
      <c r="E43" s="109" t="s">
        <v>40</v>
      </c>
      <c r="F43" s="107">
        <v>2</v>
      </c>
      <c r="G43" s="114">
        <v>45076.800000000003</v>
      </c>
      <c r="H43" s="114">
        <v>2049.04</v>
      </c>
      <c r="I43" s="114">
        <v>54544.88</v>
      </c>
      <c r="J43" s="114">
        <v>56593.919999999998</v>
      </c>
      <c r="K43" s="114">
        <v>4098.08</v>
      </c>
      <c r="L43" s="114">
        <v>109089.76</v>
      </c>
      <c r="M43" s="114">
        <v>113187.84</v>
      </c>
      <c r="N43" s="115">
        <v>0.14170299604459691</v>
      </c>
    </row>
    <row r="44" spans="1:14" ht="25.9" customHeight="1">
      <c r="A44" s="110" t="s">
        <v>131</v>
      </c>
      <c r="B44" s="110"/>
      <c r="C44" s="110"/>
      <c r="D44" s="110" t="s">
        <v>132</v>
      </c>
      <c r="E44" s="110"/>
      <c r="F44" s="111"/>
      <c r="G44" s="110"/>
      <c r="H44" s="110"/>
      <c r="I44" s="110"/>
      <c r="J44" s="110"/>
      <c r="K44" s="110"/>
      <c r="L44" s="110"/>
      <c r="M44" s="112">
        <v>25297.75</v>
      </c>
      <c r="N44" s="113">
        <v>3.1670954832137457E-2</v>
      </c>
    </row>
    <row r="45" spans="1:14" ht="24" customHeight="1">
      <c r="A45" s="108" t="s">
        <v>133</v>
      </c>
      <c r="B45" s="107" t="s">
        <v>134</v>
      </c>
      <c r="C45" s="108" t="s">
        <v>30</v>
      </c>
      <c r="D45" s="108" t="s">
        <v>135</v>
      </c>
      <c r="E45" s="109" t="s">
        <v>35</v>
      </c>
      <c r="F45" s="107">
        <v>247.29</v>
      </c>
      <c r="G45" s="114">
        <v>5.34</v>
      </c>
      <c r="H45" s="114">
        <v>4.18</v>
      </c>
      <c r="I45" s="114">
        <v>2.52</v>
      </c>
      <c r="J45" s="114">
        <v>6.7</v>
      </c>
      <c r="K45" s="114">
        <v>1033.67</v>
      </c>
      <c r="L45" s="114">
        <v>623.16999999999996</v>
      </c>
      <c r="M45" s="114">
        <v>1656.84</v>
      </c>
      <c r="N45" s="115">
        <v>2.0742439467572663E-3</v>
      </c>
    </row>
    <row r="46" spans="1:14" ht="52.15" customHeight="1">
      <c r="A46" s="108" t="s">
        <v>136</v>
      </c>
      <c r="B46" s="107" t="s">
        <v>137</v>
      </c>
      <c r="C46" s="108" t="s">
        <v>22</v>
      </c>
      <c r="D46" s="108" t="s">
        <v>138</v>
      </c>
      <c r="E46" s="109" t="s">
        <v>35</v>
      </c>
      <c r="F46" s="107">
        <v>247.29</v>
      </c>
      <c r="G46" s="114">
        <v>25.01</v>
      </c>
      <c r="H46" s="114">
        <v>17.39</v>
      </c>
      <c r="I46" s="114">
        <v>14.01</v>
      </c>
      <c r="J46" s="114">
        <v>31.4</v>
      </c>
      <c r="K46" s="114">
        <v>4300.37</v>
      </c>
      <c r="L46" s="114">
        <v>3464.53</v>
      </c>
      <c r="M46" s="114">
        <v>7764.9</v>
      </c>
      <c r="N46" s="115">
        <v>9.7210936615337012E-3</v>
      </c>
    </row>
    <row r="47" spans="1:14" ht="52.15" customHeight="1">
      <c r="A47" s="108" t="s">
        <v>139</v>
      </c>
      <c r="B47" s="107" t="s">
        <v>140</v>
      </c>
      <c r="C47" s="108" t="s">
        <v>22</v>
      </c>
      <c r="D47" s="108" t="s">
        <v>141</v>
      </c>
      <c r="E47" s="109" t="s">
        <v>35</v>
      </c>
      <c r="F47" s="107">
        <v>247.29</v>
      </c>
      <c r="G47" s="114">
        <v>51.14</v>
      </c>
      <c r="H47" s="114">
        <v>34.78</v>
      </c>
      <c r="I47" s="114">
        <v>29.42</v>
      </c>
      <c r="J47" s="114">
        <v>64.2</v>
      </c>
      <c r="K47" s="114">
        <v>8600.74</v>
      </c>
      <c r="L47" s="114">
        <v>7275.27</v>
      </c>
      <c r="M47" s="114">
        <v>15876.01</v>
      </c>
      <c r="N47" s="115">
        <v>1.9875617223846495E-2</v>
      </c>
    </row>
    <row r="48" spans="1:14" ht="24" customHeight="1">
      <c r="A48" s="110" t="s">
        <v>142</v>
      </c>
      <c r="B48" s="110"/>
      <c r="C48" s="110"/>
      <c r="D48" s="110" t="s">
        <v>143</v>
      </c>
      <c r="E48" s="110"/>
      <c r="F48" s="111"/>
      <c r="G48" s="110"/>
      <c r="H48" s="110"/>
      <c r="I48" s="110"/>
      <c r="J48" s="110"/>
      <c r="K48" s="110"/>
      <c r="L48" s="110"/>
      <c r="M48" s="112">
        <v>17468.150000000001</v>
      </c>
      <c r="N48" s="113">
        <v>2.1868861446215651E-2</v>
      </c>
    </row>
    <row r="49" spans="1:14" ht="25.9" customHeight="1">
      <c r="A49" s="108" t="s">
        <v>144</v>
      </c>
      <c r="B49" s="107" t="s">
        <v>145</v>
      </c>
      <c r="C49" s="108" t="s">
        <v>22</v>
      </c>
      <c r="D49" s="108" t="s">
        <v>146</v>
      </c>
      <c r="E49" s="109" t="s">
        <v>35</v>
      </c>
      <c r="F49" s="107">
        <v>38.200000000000003</v>
      </c>
      <c r="G49" s="114">
        <v>10.08</v>
      </c>
      <c r="H49" s="114">
        <v>7.65</v>
      </c>
      <c r="I49" s="114">
        <v>5</v>
      </c>
      <c r="J49" s="114">
        <v>12.65</v>
      </c>
      <c r="K49" s="114">
        <v>292.23</v>
      </c>
      <c r="L49" s="114">
        <v>191</v>
      </c>
      <c r="M49" s="114">
        <v>483.23</v>
      </c>
      <c r="N49" s="115">
        <v>6.0496903888819303E-4</v>
      </c>
    </row>
    <row r="50" spans="1:14" ht="52.15" customHeight="1">
      <c r="A50" s="108" t="s">
        <v>147</v>
      </c>
      <c r="B50" s="107" t="s">
        <v>137</v>
      </c>
      <c r="C50" s="108" t="s">
        <v>22</v>
      </c>
      <c r="D50" s="108" t="s">
        <v>138</v>
      </c>
      <c r="E50" s="109" t="s">
        <v>35</v>
      </c>
      <c r="F50" s="107">
        <v>38.200000000000003</v>
      </c>
      <c r="G50" s="114">
        <v>25.01</v>
      </c>
      <c r="H50" s="114">
        <v>17.39</v>
      </c>
      <c r="I50" s="114">
        <v>14.01</v>
      </c>
      <c r="J50" s="114">
        <v>31.4</v>
      </c>
      <c r="K50" s="114">
        <v>664.29</v>
      </c>
      <c r="L50" s="114">
        <v>535.19000000000005</v>
      </c>
      <c r="M50" s="114">
        <v>1199.48</v>
      </c>
      <c r="N50" s="115">
        <v>1.5016622783469772E-3</v>
      </c>
    </row>
    <row r="51" spans="1:14" ht="52.15" customHeight="1">
      <c r="A51" s="108" t="s">
        <v>148</v>
      </c>
      <c r="B51" s="107" t="s">
        <v>140</v>
      </c>
      <c r="C51" s="108" t="s">
        <v>22</v>
      </c>
      <c r="D51" s="108" t="s">
        <v>141</v>
      </c>
      <c r="E51" s="109" t="s">
        <v>35</v>
      </c>
      <c r="F51" s="107">
        <v>38.200000000000003</v>
      </c>
      <c r="G51" s="114">
        <v>51.14</v>
      </c>
      <c r="H51" s="114">
        <v>34.78</v>
      </c>
      <c r="I51" s="114">
        <v>29.42</v>
      </c>
      <c r="J51" s="114">
        <v>64.2</v>
      </c>
      <c r="K51" s="114">
        <v>1328.59</v>
      </c>
      <c r="L51" s="114">
        <v>1123.8499999999999</v>
      </c>
      <c r="M51" s="114">
        <v>2452.44</v>
      </c>
      <c r="N51" s="115">
        <v>3.0702776519068767E-3</v>
      </c>
    </row>
    <row r="52" spans="1:14" ht="24" customHeight="1">
      <c r="A52" s="108" t="s">
        <v>149</v>
      </c>
      <c r="B52" s="107" t="s">
        <v>150</v>
      </c>
      <c r="C52" s="108" t="s">
        <v>30</v>
      </c>
      <c r="D52" s="108" t="s">
        <v>151</v>
      </c>
      <c r="E52" s="109" t="s">
        <v>40</v>
      </c>
      <c r="F52" s="107">
        <v>10</v>
      </c>
      <c r="G52" s="114">
        <v>1061.97</v>
      </c>
      <c r="H52" s="114">
        <v>81.260000000000005</v>
      </c>
      <c r="I52" s="114">
        <v>1252.04</v>
      </c>
      <c r="J52" s="114">
        <v>1333.3</v>
      </c>
      <c r="K52" s="114">
        <v>812.6</v>
      </c>
      <c r="L52" s="114">
        <v>12520.4</v>
      </c>
      <c r="M52" s="114">
        <v>13333</v>
      </c>
      <c r="N52" s="115">
        <v>1.6691952477073602E-2</v>
      </c>
    </row>
    <row r="53" spans="1:14" ht="24" customHeight="1">
      <c r="A53" s="110" t="s">
        <v>152</v>
      </c>
      <c r="B53" s="110"/>
      <c r="C53" s="110"/>
      <c r="D53" s="110" t="s">
        <v>153</v>
      </c>
      <c r="E53" s="110"/>
      <c r="F53" s="111"/>
      <c r="G53" s="110"/>
      <c r="H53" s="110"/>
      <c r="I53" s="110"/>
      <c r="J53" s="110"/>
      <c r="K53" s="110"/>
      <c r="L53" s="110"/>
      <c r="M53" s="112">
        <v>23794.9</v>
      </c>
      <c r="N53" s="113">
        <v>2.9789495237134832E-2</v>
      </c>
    </row>
    <row r="54" spans="1:14" ht="24" customHeight="1">
      <c r="A54" s="108" t="s">
        <v>154</v>
      </c>
      <c r="B54" s="107" t="s">
        <v>155</v>
      </c>
      <c r="C54" s="108" t="s">
        <v>30</v>
      </c>
      <c r="D54" s="108" t="s">
        <v>156</v>
      </c>
      <c r="E54" s="109" t="s">
        <v>81</v>
      </c>
      <c r="F54" s="107">
        <v>67.73</v>
      </c>
      <c r="G54" s="114">
        <v>279.83</v>
      </c>
      <c r="H54" s="114">
        <v>8.32</v>
      </c>
      <c r="I54" s="114">
        <v>343</v>
      </c>
      <c r="J54" s="114">
        <v>351.32</v>
      </c>
      <c r="K54" s="114">
        <v>563.51</v>
      </c>
      <c r="L54" s="114">
        <v>23231.39</v>
      </c>
      <c r="M54" s="114">
        <v>23794.9</v>
      </c>
      <c r="N54" s="115">
        <v>2.9789495237134832E-2</v>
      </c>
    </row>
    <row r="55" spans="1:14" ht="24" customHeight="1">
      <c r="A55" s="110" t="s">
        <v>591</v>
      </c>
      <c r="B55" s="110"/>
      <c r="C55" s="110"/>
      <c r="D55" s="110" t="s">
        <v>592</v>
      </c>
      <c r="E55" s="110"/>
      <c r="F55" s="111"/>
      <c r="G55" s="110"/>
      <c r="H55" s="110"/>
      <c r="I55" s="110"/>
      <c r="J55" s="110"/>
      <c r="K55" s="110"/>
      <c r="L55" s="110"/>
      <c r="M55" s="112">
        <v>8522.24</v>
      </c>
      <c r="N55" s="113">
        <v>1.0669228611581471E-2</v>
      </c>
    </row>
    <row r="56" spans="1:14" ht="24" customHeight="1">
      <c r="A56" s="108" t="s">
        <v>593</v>
      </c>
      <c r="B56" s="107" t="s">
        <v>594</v>
      </c>
      <c r="C56" s="108" t="s">
        <v>30</v>
      </c>
      <c r="D56" s="108" t="s">
        <v>595</v>
      </c>
      <c r="E56" s="109" t="s">
        <v>40</v>
      </c>
      <c r="F56" s="107">
        <v>1</v>
      </c>
      <c r="G56" s="114">
        <v>3890.58</v>
      </c>
      <c r="H56" s="114">
        <v>0</v>
      </c>
      <c r="I56" s="114">
        <v>4884.62</v>
      </c>
      <c r="J56" s="114">
        <v>4884.62</v>
      </c>
      <c r="K56" s="114">
        <v>0</v>
      </c>
      <c r="L56" s="114">
        <v>4884.62</v>
      </c>
      <c r="M56" s="114">
        <v>4884.62</v>
      </c>
      <c r="N56" s="115">
        <v>6.1151912479234429E-3</v>
      </c>
    </row>
    <row r="57" spans="1:14" ht="25.9" customHeight="1">
      <c r="A57" s="108" t="s">
        <v>596</v>
      </c>
      <c r="B57" s="107" t="s">
        <v>597</v>
      </c>
      <c r="C57" s="108" t="s">
        <v>30</v>
      </c>
      <c r="D57" s="108" t="s">
        <v>598</v>
      </c>
      <c r="E57" s="109" t="s">
        <v>599</v>
      </c>
      <c r="F57" s="107">
        <v>14</v>
      </c>
      <c r="G57" s="114">
        <v>206.96</v>
      </c>
      <c r="H57" s="114">
        <v>89.05</v>
      </c>
      <c r="I57" s="114">
        <v>170.78</v>
      </c>
      <c r="J57" s="114">
        <v>259.83</v>
      </c>
      <c r="K57" s="114">
        <v>1246.7</v>
      </c>
      <c r="L57" s="114">
        <v>2390.92</v>
      </c>
      <c r="M57" s="114">
        <v>3637.62</v>
      </c>
      <c r="N57" s="115">
        <v>4.5540373636580277E-3</v>
      </c>
    </row>
    <row r="58" spans="1:14">
      <c r="A58" s="21"/>
      <c r="B58" s="21"/>
      <c r="C58" s="21"/>
      <c r="D58" s="21"/>
      <c r="E58" s="21"/>
      <c r="F58" s="21"/>
      <c r="G58" s="21"/>
      <c r="H58" s="21"/>
      <c r="I58" s="21"/>
      <c r="J58" s="21" t="s">
        <v>358</v>
      </c>
      <c r="K58" s="21" t="s">
        <v>604</v>
      </c>
      <c r="L58" s="21" t="s">
        <v>605</v>
      </c>
      <c r="M58" s="21" t="s">
        <v>606</v>
      </c>
      <c r="N58" s="21"/>
    </row>
    <row r="59" spans="1:14" ht="15" thickBot="1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</row>
    <row r="60" spans="1:14" ht="15" thickBot="1">
      <c r="A60" s="238"/>
      <c r="B60" s="238"/>
      <c r="C60" s="238"/>
      <c r="D60" s="31"/>
      <c r="E60" s="21"/>
      <c r="F60" s="21"/>
      <c r="G60" s="21"/>
      <c r="H60" s="21"/>
      <c r="I60" s="21"/>
      <c r="J60" s="239" t="s">
        <v>157</v>
      </c>
      <c r="K60" s="240"/>
      <c r="L60" s="229">
        <v>636253.56000000006</v>
      </c>
      <c r="M60" s="230"/>
      <c r="N60" s="240"/>
    </row>
    <row r="61" spans="1:14" ht="15" thickBot="1">
      <c r="A61" s="238"/>
      <c r="B61" s="238"/>
      <c r="C61" s="238"/>
      <c r="D61" s="31"/>
      <c r="E61" s="21"/>
      <c r="F61" s="21"/>
      <c r="G61" s="21"/>
      <c r="H61" s="21"/>
      <c r="I61" s="21"/>
      <c r="J61" s="239" t="s">
        <v>158</v>
      </c>
      <c r="K61" s="240"/>
      <c r="L61" s="229">
        <v>162514.59</v>
      </c>
      <c r="M61" s="230"/>
      <c r="N61" s="240"/>
    </row>
    <row r="62" spans="1:14" ht="15" thickBot="1">
      <c r="A62" s="238"/>
      <c r="B62" s="238"/>
      <c r="C62" s="238"/>
      <c r="D62" s="31"/>
      <c r="E62" s="21"/>
      <c r="F62" s="21"/>
      <c r="G62" s="21"/>
      <c r="H62" s="21"/>
      <c r="I62" s="21"/>
      <c r="J62" s="239" t="s">
        <v>159</v>
      </c>
      <c r="K62" s="240"/>
      <c r="L62" s="229">
        <v>798768.15</v>
      </c>
      <c r="M62" s="230"/>
      <c r="N62" s="240"/>
    </row>
    <row r="63" spans="1:14" ht="60" customHeight="1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</row>
    <row r="64" spans="1:14" ht="70.150000000000006" customHeight="1">
      <c r="A64" s="231"/>
      <c r="B64" s="232"/>
      <c r="C64" s="232"/>
      <c r="D64" s="232"/>
      <c r="E64" s="232"/>
      <c r="F64" s="232"/>
      <c r="G64" s="232"/>
      <c r="H64" s="232"/>
      <c r="I64" s="232"/>
      <c r="J64" s="232"/>
      <c r="K64" s="232"/>
      <c r="L64" s="232"/>
      <c r="M64" s="232"/>
      <c r="N64" s="232"/>
    </row>
  </sheetData>
  <mergeCells count="27">
    <mergeCell ref="A64:N64"/>
    <mergeCell ref="E1:G1"/>
    <mergeCell ref="H1:J1"/>
    <mergeCell ref="K1:N1"/>
    <mergeCell ref="E2:G2"/>
    <mergeCell ref="H2:J2"/>
    <mergeCell ref="K2:N2"/>
    <mergeCell ref="A3:N3"/>
    <mergeCell ref="A4:A5"/>
    <mergeCell ref="B4:B5"/>
    <mergeCell ref="C4:C5"/>
    <mergeCell ref="D4:D5"/>
    <mergeCell ref="E4:E5"/>
    <mergeCell ref="F4:F5"/>
    <mergeCell ref="G4:G5"/>
    <mergeCell ref="H4:J4"/>
    <mergeCell ref="K4:M4"/>
    <mergeCell ref="A60:C60"/>
    <mergeCell ref="J60:K60"/>
    <mergeCell ref="L60:N60"/>
    <mergeCell ref="N4:N5"/>
    <mergeCell ref="A61:C61"/>
    <mergeCell ref="J61:K61"/>
    <mergeCell ref="L61:N61"/>
    <mergeCell ref="A62:C62"/>
    <mergeCell ref="J62:K62"/>
    <mergeCell ref="L62:N62"/>
  </mergeCells>
  <pageMargins left="0.511811024" right="0.511811024" top="0.78740157499999996" bottom="0.78740157499999996" header="0.31496062000000002" footer="0.31496062000000002"/>
  <pageSetup paperSize="9" scale="6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opLeftCell="A35" workbookViewId="0">
      <selection activeCell="F52" sqref="F52:F53"/>
    </sheetView>
  </sheetViews>
  <sheetFormatPr defaultRowHeight="14.25"/>
  <cols>
    <col min="1" max="2" width="10" bestFit="1" customWidth="1"/>
    <col min="3" max="3" width="60" bestFit="1" customWidth="1"/>
    <col min="4" max="4" width="30" bestFit="1" customWidth="1"/>
    <col min="5" max="9" width="10" bestFit="1" customWidth="1"/>
    <col min="10" max="12" width="15" bestFit="1" customWidth="1"/>
  </cols>
  <sheetData>
    <row r="1" spans="1:10" ht="15">
      <c r="A1" s="33" t="s">
        <v>543</v>
      </c>
      <c r="B1" s="34"/>
      <c r="C1" s="34" t="s">
        <v>0</v>
      </c>
      <c r="D1" s="34" t="s">
        <v>1</v>
      </c>
      <c r="E1" s="233" t="s">
        <v>2</v>
      </c>
      <c r="F1" s="233"/>
      <c r="G1" s="233"/>
      <c r="H1" s="233" t="s">
        <v>3</v>
      </c>
      <c r="I1" s="233"/>
      <c r="J1" s="262"/>
    </row>
    <row r="2" spans="1:10" ht="79.900000000000006" customHeight="1">
      <c r="A2" s="36"/>
      <c r="B2" s="2"/>
      <c r="C2" s="2" t="s">
        <v>4</v>
      </c>
      <c r="D2" s="2"/>
      <c r="E2" s="218" t="s">
        <v>5</v>
      </c>
      <c r="F2" s="218"/>
      <c r="G2" s="218"/>
      <c r="H2" s="218" t="s">
        <v>6</v>
      </c>
      <c r="I2" s="218"/>
      <c r="J2" s="263"/>
    </row>
    <row r="3" spans="1:10" ht="15">
      <c r="A3" s="264" t="s">
        <v>359</v>
      </c>
      <c r="B3" s="232"/>
      <c r="C3" s="232"/>
      <c r="D3" s="232"/>
      <c r="E3" s="232"/>
      <c r="F3" s="232"/>
      <c r="G3" s="232"/>
      <c r="H3" s="232"/>
      <c r="I3" s="232"/>
      <c r="J3" s="263"/>
    </row>
    <row r="4" spans="1:10" ht="30" customHeight="1">
      <c r="A4" s="130" t="s">
        <v>9</v>
      </c>
      <c r="B4" s="6" t="s">
        <v>10</v>
      </c>
      <c r="C4" s="6" t="s">
        <v>11</v>
      </c>
      <c r="D4" s="6" t="s">
        <v>161</v>
      </c>
      <c r="E4" s="8" t="s">
        <v>12</v>
      </c>
      <c r="F4" s="7" t="s">
        <v>13</v>
      </c>
      <c r="G4" s="7" t="s">
        <v>360</v>
      </c>
      <c r="H4" s="7" t="s">
        <v>16</v>
      </c>
      <c r="I4" s="7" t="s">
        <v>17</v>
      </c>
      <c r="J4" s="128" t="s">
        <v>361</v>
      </c>
    </row>
    <row r="5" spans="1:10" ht="25.9" customHeight="1">
      <c r="A5" s="131" t="s">
        <v>129</v>
      </c>
      <c r="B5" s="9" t="s">
        <v>30</v>
      </c>
      <c r="C5" s="9" t="s">
        <v>130</v>
      </c>
      <c r="D5" s="9">
        <v>22</v>
      </c>
      <c r="E5" s="11" t="s">
        <v>40</v>
      </c>
      <c r="F5" s="10" t="s">
        <v>362</v>
      </c>
      <c r="G5" s="10" t="s">
        <v>363</v>
      </c>
      <c r="H5" s="10" t="s">
        <v>364</v>
      </c>
      <c r="I5" s="10" t="s">
        <v>607</v>
      </c>
      <c r="J5" s="132" t="s">
        <v>607</v>
      </c>
    </row>
    <row r="6" spans="1:10" ht="25.9" customHeight="1">
      <c r="A6" s="131" t="s">
        <v>123</v>
      </c>
      <c r="B6" s="9" t="s">
        <v>30</v>
      </c>
      <c r="C6" s="9" t="s">
        <v>124</v>
      </c>
      <c r="D6" s="9">
        <v>22</v>
      </c>
      <c r="E6" s="11" t="s">
        <v>40</v>
      </c>
      <c r="F6" s="10" t="s">
        <v>365</v>
      </c>
      <c r="G6" s="10" t="s">
        <v>366</v>
      </c>
      <c r="H6" s="10" t="s">
        <v>366</v>
      </c>
      <c r="I6" s="10" t="s">
        <v>608</v>
      </c>
      <c r="J6" s="132" t="s">
        <v>609</v>
      </c>
    </row>
    <row r="7" spans="1:10" ht="25.9" customHeight="1">
      <c r="A7" s="131" t="s">
        <v>126</v>
      </c>
      <c r="B7" s="9" t="s">
        <v>30</v>
      </c>
      <c r="C7" s="9" t="s">
        <v>127</v>
      </c>
      <c r="D7" s="9">
        <v>22</v>
      </c>
      <c r="E7" s="11" t="s">
        <v>40</v>
      </c>
      <c r="F7" s="10" t="s">
        <v>365</v>
      </c>
      <c r="G7" s="10" t="s">
        <v>367</v>
      </c>
      <c r="H7" s="10" t="s">
        <v>367</v>
      </c>
      <c r="I7" s="10" t="s">
        <v>610</v>
      </c>
      <c r="J7" s="132" t="s">
        <v>611</v>
      </c>
    </row>
    <row r="8" spans="1:10" ht="24" customHeight="1">
      <c r="A8" s="131" t="s">
        <v>63</v>
      </c>
      <c r="B8" s="9" t="s">
        <v>30</v>
      </c>
      <c r="C8" s="9" t="s">
        <v>64</v>
      </c>
      <c r="D8" s="9">
        <v>210</v>
      </c>
      <c r="E8" s="11" t="s">
        <v>35</v>
      </c>
      <c r="F8" s="10" t="s">
        <v>368</v>
      </c>
      <c r="G8" s="10" t="s">
        <v>369</v>
      </c>
      <c r="H8" s="10" t="s">
        <v>370</v>
      </c>
      <c r="I8" s="10" t="s">
        <v>612</v>
      </c>
      <c r="J8" s="132" t="s">
        <v>613</v>
      </c>
    </row>
    <row r="9" spans="1:10" ht="39" customHeight="1">
      <c r="A9" s="131" t="s">
        <v>106</v>
      </c>
      <c r="B9" s="9" t="s">
        <v>22</v>
      </c>
      <c r="C9" s="9" t="s">
        <v>107</v>
      </c>
      <c r="D9" s="9" t="s">
        <v>283</v>
      </c>
      <c r="E9" s="11" t="s">
        <v>40</v>
      </c>
      <c r="F9" s="10" t="s">
        <v>371</v>
      </c>
      <c r="G9" s="10" t="s">
        <v>372</v>
      </c>
      <c r="H9" s="10" t="s">
        <v>373</v>
      </c>
      <c r="I9" s="10" t="s">
        <v>614</v>
      </c>
      <c r="J9" s="132" t="s">
        <v>615</v>
      </c>
    </row>
    <row r="10" spans="1:10" ht="39" customHeight="1">
      <c r="A10" s="131" t="s">
        <v>100</v>
      </c>
      <c r="B10" s="9" t="s">
        <v>22</v>
      </c>
      <c r="C10" s="9" t="s">
        <v>101</v>
      </c>
      <c r="D10" s="9" t="s">
        <v>283</v>
      </c>
      <c r="E10" s="11" t="s">
        <v>40</v>
      </c>
      <c r="F10" s="10" t="s">
        <v>374</v>
      </c>
      <c r="G10" s="10" t="s">
        <v>375</v>
      </c>
      <c r="H10" s="10" t="s">
        <v>376</v>
      </c>
      <c r="I10" s="10" t="s">
        <v>616</v>
      </c>
      <c r="J10" s="132" t="s">
        <v>617</v>
      </c>
    </row>
    <row r="11" spans="1:10" ht="25.9" customHeight="1">
      <c r="A11" s="131" t="s">
        <v>55</v>
      </c>
      <c r="B11" s="9" t="s">
        <v>22</v>
      </c>
      <c r="C11" s="9" t="s">
        <v>56</v>
      </c>
      <c r="D11" s="9" t="s">
        <v>231</v>
      </c>
      <c r="E11" s="11" t="s">
        <v>35</v>
      </c>
      <c r="F11" s="10" t="s">
        <v>377</v>
      </c>
      <c r="G11" s="10" t="s">
        <v>378</v>
      </c>
      <c r="H11" s="10" t="s">
        <v>379</v>
      </c>
      <c r="I11" s="10" t="s">
        <v>618</v>
      </c>
      <c r="J11" s="132" t="s">
        <v>619</v>
      </c>
    </row>
    <row r="12" spans="1:10" ht="52.15" customHeight="1">
      <c r="A12" s="131" t="s">
        <v>69</v>
      </c>
      <c r="B12" s="9" t="s">
        <v>22</v>
      </c>
      <c r="C12" s="9" t="s">
        <v>70</v>
      </c>
      <c r="D12" s="9" t="s">
        <v>246</v>
      </c>
      <c r="E12" s="11" t="s">
        <v>35</v>
      </c>
      <c r="F12" s="10" t="s">
        <v>380</v>
      </c>
      <c r="G12" s="10" t="s">
        <v>381</v>
      </c>
      <c r="H12" s="10" t="s">
        <v>382</v>
      </c>
      <c r="I12" s="10" t="s">
        <v>620</v>
      </c>
      <c r="J12" s="132" t="s">
        <v>621</v>
      </c>
    </row>
    <row r="13" spans="1:10" ht="24" customHeight="1">
      <c r="A13" s="131" t="s">
        <v>155</v>
      </c>
      <c r="B13" s="9" t="s">
        <v>30</v>
      </c>
      <c r="C13" s="9" t="s">
        <v>156</v>
      </c>
      <c r="D13" s="9" t="s">
        <v>273</v>
      </c>
      <c r="E13" s="11" t="s">
        <v>81</v>
      </c>
      <c r="F13" s="10" t="s">
        <v>383</v>
      </c>
      <c r="G13" s="10" t="s">
        <v>384</v>
      </c>
      <c r="H13" s="10" t="s">
        <v>385</v>
      </c>
      <c r="I13" s="10" t="s">
        <v>622</v>
      </c>
      <c r="J13" s="132" t="s">
        <v>623</v>
      </c>
    </row>
    <row r="14" spans="1:10" ht="39" customHeight="1">
      <c r="A14" s="131" t="s">
        <v>74</v>
      </c>
      <c r="B14" s="9" t="s">
        <v>22</v>
      </c>
      <c r="C14" s="9" t="s">
        <v>75</v>
      </c>
      <c r="D14" s="9" t="s">
        <v>257</v>
      </c>
      <c r="E14" s="11" t="s">
        <v>35</v>
      </c>
      <c r="F14" s="10" t="s">
        <v>386</v>
      </c>
      <c r="G14" s="10" t="s">
        <v>387</v>
      </c>
      <c r="H14" s="10" t="s">
        <v>388</v>
      </c>
      <c r="I14" s="10" t="s">
        <v>624</v>
      </c>
      <c r="J14" s="132" t="s">
        <v>625</v>
      </c>
    </row>
    <row r="15" spans="1:10" ht="25.9" customHeight="1">
      <c r="A15" s="131" t="s">
        <v>58</v>
      </c>
      <c r="B15" s="9" t="s">
        <v>30</v>
      </c>
      <c r="C15" s="9" t="s">
        <v>59</v>
      </c>
      <c r="D15" s="9" t="s">
        <v>231</v>
      </c>
      <c r="E15" s="11" t="s">
        <v>35</v>
      </c>
      <c r="F15" s="10" t="s">
        <v>377</v>
      </c>
      <c r="G15" s="10" t="s">
        <v>389</v>
      </c>
      <c r="H15" s="10" t="s">
        <v>390</v>
      </c>
      <c r="I15" s="10" t="s">
        <v>626</v>
      </c>
      <c r="J15" s="132" t="s">
        <v>627</v>
      </c>
    </row>
    <row r="16" spans="1:10" ht="25.9" customHeight="1">
      <c r="A16" s="131" t="s">
        <v>47</v>
      </c>
      <c r="B16" s="9" t="s">
        <v>22</v>
      </c>
      <c r="C16" s="9" t="s">
        <v>48</v>
      </c>
      <c r="D16" s="9" t="s">
        <v>189</v>
      </c>
      <c r="E16" s="11" t="s">
        <v>24</v>
      </c>
      <c r="F16" s="10" t="s">
        <v>391</v>
      </c>
      <c r="G16" s="10" t="s">
        <v>392</v>
      </c>
      <c r="H16" s="10" t="s">
        <v>393</v>
      </c>
      <c r="I16" s="10" t="s">
        <v>628</v>
      </c>
      <c r="J16" s="132" t="s">
        <v>629</v>
      </c>
    </row>
    <row r="17" spans="1:10" ht="24" customHeight="1">
      <c r="A17" s="131" t="s">
        <v>92</v>
      </c>
      <c r="B17" s="9" t="s">
        <v>30</v>
      </c>
      <c r="C17" s="9" t="s">
        <v>93</v>
      </c>
      <c r="D17" s="9" t="s">
        <v>273</v>
      </c>
      <c r="E17" s="11" t="s">
        <v>40</v>
      </c>
      <c r="F17" s="10" t="s">
        <v>362</v>
      </c>
      <c r="G17" s="10" t="s">
        <v>394</v>
      </c>
      <c r="H17" s="10" t="s">
        <v>395</v>
      </c>
      <c r="I17" s="10" t="s">
        <v>396</v>
      </c>
      <c r="J17" s="132" t="s">
        <v>630</v>
      </c>
    </row>
    <row r="18" spans="1:10" ht="39" customHeight="1">
      <c r="A18" s="131" t="s">
        <v>109</v>
      </c>
      <c r="B18" s="9" t="s">
        <v>22</v>
      </c>
      <c r="C18" s="9" t="s">
        <v>110</v>
      </c>
      <c r="D18" s="9" t="s">
        <v>283</v>
      </c>
      <c r="E18" s="11" t="s">
        <v>40</v>
      </c>
      <c r="F18" s="10" t="s">
        <v>374</v>
      </c>
      <c r="G18" s="10" t="s">
        <v>397</v>
      </c>
      <c r="H18" s="10" t="s">
        <v>398</v>
      </c>
      <c r="I18" s="10" t="s">
        <v>399</v>
      </c>
      <c r="J18" s="132" t="s">
        <v>631</v>
      </c>
    </row>
    <row r="19" spans="1:10" ht="52.15" customHeight="1">
      <c r="A19" s="131" t="s">
        <v>140</v>
      </c>
      <c r="B19" s="9" t="s">
        <v>22</v>
      </c>
      <c r="C19" s="9" t="s">
        <v>141</v>
      </c>
      <c r="D19" s="9" t="s">
        <v>231</v>
      </c>
      <c r="E19" s="11" t="s">
        <v>35</v>
      </c>
      <c r="F19" s="10" t="s">
        <v>400</v>
      </c>
      <c r="G19" s="10" t="s">
        <v>401</v>
      </c>
      <c r="H19" s="10" t="s">
        <v>402</v>
      </c>
      <c r="I19" s="10" t="s">
        <v>632</v>
      </c>
      <c r="J19" s="132" t="s">
        <v>633</v>
      </c>
    </row>
    <row r="20" spans="1:10" ht="24" customHeight="1">
      <c r="A20" s="131" t="s">
        <v>150</v>
      </c>
      <c r="B20" s="9" t="s">
        <v>30</v>
      </c>
      <c r="C20" s="9" t="s">
        <v>151</v>
      </c>
      <c r="D20" s="9" t="s">
        <v>273</v>
      </c>
      <c r="E20" s="11" t="s">
        <v>40</v>
      </c>
      <c r="F20" s="10" t="s">
        <v>403</v>
      </c>
      <c r="G20" s="10" t="s">
        <v>404</v>
      </c>
      <c r="H20" s="10" t="s">
        <v>405</v>
      </c>
      <c r="I20" s="10" t="s">
        <v>406</v>
      </c>
      <c r="J20" s="132" t="s">
        <v>634</v>
      </c>
    </row>
    <row r="21" spans="1:10" ht="25.9" customHeight="1">
      <c r="A21" s="131" t="s">
        <v>95</v>
      </c>
      <c r="B21" s="9" t="s">
        <v>30</v>
      </c>
      <c r="C21" s="9" t="s">
        <v>96</v>
      </c>
      <c r="D21" s="9" t="s">
        <v>276</v>
      </c>
      <c r="E21" s="11" t="s">
        <v>40</v>
      </c>
      <c r="F21" s="10" t="s">
        <v>362</v>
      </c>
      <c r="G21" s="10" t="s">
        <v>407</v>
      </c>
      <c r="H21" s="10" t="s">
        <v>408</v>
      </c>
      <c r="I21" s="10" t="s">
        <v>409</v>
      </c>
      <c r="J21" s="132" t="s">
        <v>635</v>
      </c>
    </row>
    <row r="22" spans="1:10" ht="25.9" customHeight="1">
      <c r="A22" s="131" t="s">
        <v>37</v>
      </c>
      <c r="B22" s="9" t="s">
        <v>38</v>
      </c>
      <c r="C22" s="9" t="s">
        <v>39</v>
      </c>
      <c r="D22" s="9" t="s">
        <v>203</v>
      </c>
      <c r="E22" s="11" t="s">
        <v>40</v>
      </c>
      <c r="F22" s="10" t="s">
        <v>410</v>
      </c>
      <c r="G22" s="10" t="s">
        <v>411</v>
      </c>
      <c r="H22" s="10" t="s">
        <v>412</v>
      </c>
      <c r="I22" s="10" t="s">
        <v>413</v>
      </c>
      <c r="J22" s="132" t="s">
        <v>636</v>
      </c>
    </row>
    <row r="23" spans="1:10" ht="25.9" customHeight="1">
      <c r="A23" s="131" t="s">
        <v>83</v>
      </c>
      <c r="B23" s="9" t="s">
        <v>30</v>
      </c>
      <c r="C23" s="9" t="s">
        <v>84</v>
      </c>
      <c r="D23" s="9" t="s">
        <v>260</v>
      </c>
      <c r="E23" s="11" t="s">
        <v>40</v>
      </c>
      <c r="F23" s="10" t="s">
        <v>414</v>
      </c>
      <c r="G23" s="10" t="s">
        <v>415</v>
      </c>
      <c r="H23" s="10" t="s">
        <v>416</v>
      </c>
      <c r="I23" s="10" t="s">
        <v>637</v>
      </c>
      <c r="J23" s="132" t="s">
        <v>638</v>
      </c>
    </row>
    <row r="24" spans="1:10" ht="24" customHeight="1">
      <c r="A24" s="131" t="s">
        <v>103</v>
      </c>
      <c r="B24" s="9" t="s">
        <v>30</v>
      </c>
      <c r="C24" s="9" t="s">
        <v>104</v>
      </c>
      <c r="D24" s="9">
        <v>70</v>
      </c>
      <c r="E24" s="11" t="s">
        <v>81</v>
      </c>
      <c r="F24" s="10" t="s">
        <v>417</v>
      </c>
      <c r="G24" s="10" t="s">
        <v>418</v>
      </c>
      <c r="H24" s="10" t="s">
        <v>419</v>
      </c>
      <c r="I24" s="10" t="s">
        <v>420</v>
      </c>
      <c r="J24" s="132" t="s">
        <v>639</v>
      </c>
    </row>
    <row r="25" spans="1:10" ht="25.9" customHeight="1">
      <c r="A25" s="131" t="s">
        <v>66</v>
      </c>
      <c r="B25" s="9" t="s">
        <v>30</v>
      </c>
      <c r="C25" s="9" t="s">
        <v>67</v>
      </c>
      <c r="D25" s="9" t="s">
        <v>246</v>
      </c>
      <c r="E25" s="11" t="s">
        <v>35</v>
      </c>
      <c r="F25" s="10" t="s">
        <v>368</v>
      </c>
      <c r="G25" s="10" t="s">
        <v>421</v>
      </c>
      <c r="H25" s="10" t="s">
        <v>422</v>
      </c>
      <c r="I25" s="10" t="s">
        <v>423</v>
      </c>
      <c r="J25" s="132" t="s">
        <v>640</v>
      </c>
    </row>
    <row r="26" spans="1:10" ht="52.15" customHeight="1">
      <c r="A26" s="131" t="s">
        <v>137</v>
      </c>
      <c r="B26" s="9" t="s">
        <v>22</v>
      </c>
      <c r="C26" s="9" t="s">
        <v>138</v>
      </c>
      <c r="D26" s="9" t="s">
        <v>231</v>
      </c>
      <c r="E26" s="11" t="s">
        <v>35</v>
      </c>
      <c r="F26" s="10" t="s">
        <v>400</v>
      </c>
      <c r="G26" s="10" t="s">
        <v>424</v>
      </c>
      <c r="H26" s="10" t="s">
        <v>425</v>
      </c>
      <c r="I26" s="10" t="s">
        <v>426</v>
      </c>
      <c r="J26" s="132" t="s">
        <v>641</v>
      </c>
    </row>
    <row r="27" spans="1:10" ht="25.9" customHeight="1">
      <c r="A27" s="131" t="s">
        <v>115</v>
      </c>
      <c r="B27" s="9" t="s">
        <v>30</v>
      </c>
      <c r="C27" s="9" t="s">
        <v>116</v>
      </c>
      <c r="D27" s="9">
        <v>86</v>
      </c>
      <c r="E27" s="11" t="s">
        <v>81</v>
      </c>
      <c r="F27" s="10" t="s">
        <v>427</v>
      </c>
      <c r="G27" s="10" t="s">
        <v>428</v>
      </c>
      <c r="H27" s="10" t="s">
        <v>429</v>
      </c>
      <c r="I27" s="10" t="s">
        <v>430</v>
      </c>
      <c r="J27" s="132" t="s">
        <v>642</v>
      </c>
    </row>
    <row r="28" spans="1:10" ht="25.9" customHeight="1">
      <c r="A28" s="131" t="s">
        <v>44</v>
      </c>
      <c r="B28" s="9" t="s">
        <v>22</v>
      </c>
      <c r="C28" s="9" t="s">
        <v>45</v>
      </c>
      <c r="D28" s="9" t="s">
        <v>189</v>
      </c>
      <c r="E28" s="11" t="s">
        <v>24</v>
      </c>
      <c r="F28" s="10" t="s">
        <v>431</v>
      </c>
      <c r="G28" s="10" t="s">
        <v>432</v>
      </c>
      <c r="H28" s="10" t="s">
        <v>433</v>
      </c>
      <c r="I28" s="10" t="s">
        <v>434</v>
      </c>
      <c r="J28" s="132" t="s">
        <v>643</v>
      </c>
    </row>
    <row r="29" spans="1:10" ht="39" customHeight="1">
      <c r="A29" s="131" t="s">
        <v>79</v>
      </c>
      <c r="B29" s="9" t="s">
        <v>22</v>
      </c>
      <c r="C29" s="9" t="s">
        <v>80</v>
      </c>
      <c r="D29" s="9" t="s">
        <v>260</v>
      </c>
      <c r="E29" s="11" t="s">
        <v>81</v>
      </c>
      <c r="F29" s="10" t="s">
        <v>435</v>
      </c>
      <c r="G29" s="10" t="s">
        <v>436</v>
      </c>
      <c r="H29" s="10" t="s">
        <v>437</v>
      </c>
      <c r="I29" s="10" t="s">
        <v>438</v>
      </c>
      <c r="J29" s="132" t="s">
        <v>644</v>
      </c>
    </row>
    <row r="30" spans="1:10" ht="25.9" customHeight="1">
      <c r="A30" s="131" t="s">
        <v>52</v>
      </c>
      <c r="B30" s="9" t="s">
        <v>30</v>
      </c>
      <c r="C30" s="9" t="s">
        <v>53</v>
      </c>
      <c r="D30" s="9">
        <v>22</v>
      </c>
      <c r="E30" s="11" t="s">
        <v>35</v>
      </c>
      <c r="F30" s="10" t="s">
        <v>439</v>
      </c>
      <c r="G30" s="10" t="s">
        <v>440</v>
      </c>
      <c r="H30" s="10" t="s">
        <v>441</v>
      </c>
      <c r="I30" s="10" t="s">
        <v>442</v>
      </c>
      <c r="J30" s="132" t="s">
        <v>645</v>
      </c>
    </row>
    <row r="31" spans="1:10" ht="24" customHeight="1">
      <c r="A31" s="131" t="s">
        <v>594</v>
      </c>
      <c r="B31" s="9" t="s">
        <v>30</v>
      </c>
      <c r="C31" s="9" t="s">
        <v>595</v>
      </c>
      <c r="D31" s="9">
        <v>12</v>
      </c>
      <c r="E31" s="11" t="s">
        <v>40</v>
      </c>
      <c r="F31" s="10" t="s">
        <v>365</v>
      </c>
      <c r="G31" s="10" t="s">
        <v>646</v>
      </c>
      <c r="H31" s="10" t="s">
        <v>646</v>
      </c>
      <c r="I31" s="10" t="s">
        <v>647</v>
      </c>
      <c r="J31" s="132" t="s">
        <v>648</v>
      </c>
    </row>
    <row r="32" spans="1:10" ht="39" customHeight="1">
      <c r="A32" s="131" t="s">
        <v>112</v>
      </c>
      <c r="B32" s="9" t="s">
        <v>22</v>
      </c>
      <c r="C32" s="9" t="s">
        <v>113</v>
      </c>
      <c r="D32" s="9" t="s">
        <v>260</v>
      </c>
      <c r="E32" s="11" t="s">
        <v>81</v>
      </c>
      <c r="F32" s="10" t="s">
        <v>443</v>
      </c>
      <c r="G32" s="10" t="s">
        <v>444</v>
      </c>
      <c r="H32" s="10" t="s">
        <v>445</v>
      </c>
      <c r="I32" s="10" t="s">
        <v>446</v>
      </c>
      <c r="J32" s="132" t="s">
        <v>649</v>
      </c>
    </row>
    <row r="33" spans="1:10" ht="78" customHeight="1">
      <c r="A33" s="131" t="s">
        <v>21</v>
      </c>
      <c r="B33" s="9" t="s">
        <v>22</v>
      </c>
      <c r="C33" s="9" t="s">
        <v>23</v>
      </c>
      <c r="D33" s="9" t="s">
        <v>163</v>
      </c>
      <c r="E33" s="11" t="s">
        <v>24</v>
      </c>
      <c r="F33" s="10" t="s">
        <v>362</v>
      </c>
      <c r="G33" s="10" t="s">
        <v>447</v>
      </c>
      <c r="H33" s="10" t="s">
        <v>448</v>
      </c>
      <c r="I33" s="10" t="s">
        <v>449</v>
      </c>
      <c r="J33" s="132" t="s">
        <v>650</v>
      </c>
    </row>
    <row r="34" spans="1:10" ht="24" customHeight="1">
      <c r="A34" s="131" t="s">
        <v>597</v>
      </c>
      <c r="B34" s="9" t="s">
        <v>30</v>
      </c>
      <c r="C34" s="9" t="s">
        <v>598</v>
      </c>
      <c r="D34" s="9">
        <v>17</v>
      </c>
      <c r="E34" s="11" t="s">
        <v>599</v>
      </c>
      <c r="F34" s="10" t="s">
        <v>651</v>
      </c>
      <c r="G34" s="10" t="s">
        <v>652</v>
      </c>
      <c r="H34" s="10" t="s">
        <v>653</v>
      </c>
      <c r="I34" s="10" t="s">
        <v>654</v>
      </c>
      <c r="J34" s="132" t="s">
        <v>655</v>
      </c>
    </row>
    <row r="35" spans="1:10" ht="25.9" customHeight="1">
      <c r="A35" s="131" t="s">
        <v>86</v>
      </c>
      <c r="B35" s="9" t="s">
        <v>30</v>
      </c>
      <c r="C35" s="9" t="s">
        <v>87</v>
      </c>
      <c r="D35" s="9">
        <v>67</v>
      </c>
      <c r="E35" s="11" t="s">
        <v>81</v>
      </c>
      <c r="F35" s="10" t="s">
        <v>450</v>
      </c>
      <c r="G35" s="10" t="s">
        <v>451</v>
      </c>
      <c r="H35" s="10" t="s">
        <v>452</v>
      </c>
      <c r="I35" s="10" t="s">
        <v>453</v>
      </c>
      <c r="J35" s="132" t="s">
        <v>454</v>
      </c>
    </row>
    <row r="36" spans="1:10" ht="52.15" customHeight="1">
      <c r="A36" s="131" t="s">
        <v>89</v>
      </c>
      <c r="B36" s="9" t="s">
        <v>38</v>
      </c>
      <c r="C36" s="9" t="s">
        <v>90</v>
      </c>
      <c r="D36" s="9" t="s">
        <v>270</v>
      </c>
      <c r="E36" s="11" t="s">
        <v>40</v>
      </c>
      <c r="F36" s="10" t="s">
        <v>362</v>
      </c>
      <c r="G36" s="10" t="s">
        <v>455</v>
      </c>
      <c r="H36" s="10" t="s">
        <v>456</v>
      </c>
      <c r="I36" s="10" t="s">
        <v>457</v>
      </c>
      <c r="J36" s="132" t="s">
        <v>458</v>
      </c>
    </row>
    <row r="37" spans="1:10" ht="24" customHeight="1">
      <c r="A37" s="131" t="s">
        <v>26</v>
      </c>
      <c r="B37" s="9" t="s">
        <v>22</v>
      </c>
      <c r="C37" s="9" t="s">
        <v>27</v>
      </c>
      <c r="D37" s="9" t="s">
        <v>163</v>
      </c>
      <c r="E37" s="11" t="s">
        <v>24</v>
      </c>
      <c r="F37" s="10" t="s">
        <v>362</v>
      </c>
      <c r="G37" s="10" t="s">
        <v>459</v>
      </c>
      <c r="H37" s="10" t="s">
        <v>460</v>
      </c>
      <c r="I37" s="10" t="s">
        <v>656</v>
      </c>
      <c r="J37" s="132" t="s">
        <v>657</v>
      </c>
    </row>
    <row r="38" spans="1:10" ht="24" customHeight="1">
      <c r="A38" s="131" t="s">
        <v>134</v>
      </c>
      <c r="B38" s="9" t="s">
        <v>30</v>
      </c>
      <c r="C38" s="9" t="s">
        <v>135</v>
      </c>
      <c r="D38" s="9" t="s">
        <v>189</v>
      </c>
      <c r="E38" s="11" t="s">
        <v>35</v>
      </c>
      <c r="F38" s="10" t="s">
        <v>461</v>
      </c>
      <c r="G38" s="10" t="s">
        <v>462</v>
      </c>
      <c r="H38" s="10" t="s">
        <v>463</v>
      </c>
      <c r="I38" s="10" t="s">
        <v>464</v>
      </c>
      <c r="J38" s="132" t="s">
        <v>465</v>
      </c>
    </row>
    <row r="39" spans="1:10" ht="25.9" customHeight="1">
      <c r="A39" s="131" t="s">
        <v>29</v>
      </c>
      <c r="B39" s="9" t="s">
        <v>30</v>
      </c>
      <c r="C39" s="9" t="s">
        <v>31</v>
      </c>
      <c r="D39" s="9">
        <v>17</v>
      </c>
      <c r="E39" s="11" t="s">
        <v>24</v>
      </c>
      <c r="F39" s="10" t="s">
        <v>362</v>
      </c>
      <c r="G39" s="10" t="s">
        <v>466</v>
      </c>
      <c r="H39" s="10" t="s">
        <v>467</v>
      </c>
      <c r="I39" s="10" t="s">
        <v>468</v>
      </c>
      <c r="J39" s="132" t="s">
        <v>469</v>
      </c>
    </row>
    <row r="40" spans="1:10" ht="25.9" customHeight="1">
      <c r="A40" s="131" t="s">
        <v>33</v>
      </c>
      <c r="B40" s="9" t="s">
        <v>22</v>
      </c>
      <c r="C40" s="9" t="s">
        <v>34</v>
      </c>
      <c r="D40" s="9" t="s">
        <v>198</v>
      </c>
      <c r="E40" s="11" t="s">
        <v>35</v>
      </c>
      <c r="F40" s="10" t="s">
        <v>470</v>
      </c>
      <c r="G40" s="10" t="s">
        <v>471</v>
      </c>
      <c r="H40" s="10" t="s">
        <v>472</v>
      </c>
      <c r="I40" s="10" t="s">
        <v>473</v>
      </c>
      <c r="J40" s="132" t="s">
        <v>474</v>
      </c>
    </row>
    <row r="41" spans="1:10" ht="25.9" customHeight="1">
      <c r="A41" s="131" t="s">
        <v>118</v>
      </c>
      <c r="B41" s="9" t="s">
        <v>30</v>
      </c>
      <c r="C41" s="9" t="s">
        <v>119</v>
      </c>
      <c r="D41" s="9">
        <v>70</v>
      </c>
      <c r="E41" s="11" t="s">
        <v>40</v>
      </c>
      <c r="F41" s="10" t="s">
        <v>374</v>
      </c>
      <c r="G41" s="10" t="s">
        <v>475</v>
      </c>
      <c r="H41" s="10" t="s">
        <v>476</v>
      </c>
      <c r="I41" s="10" t="s">
        <v>477</v>
      </c>
      <c r="J41" s="132" t="s">
        <v>478</v>
      </c>
    </row>
    <row r="42" spans="1:10" ht="25.5">
      <c r="A42" s="131" t="s">
        <v>145</v>
      </c>
      <c r="B42" s="9" t="s">
        <v>22</v>
      </c>
      <c r="C42" s="9" t="s">
        <v>146</v>
      </c>
      <c r="D42" s="9" t="s">
        <v>231</v>
      </c>
      <c r="E42" s="11" t="s">
        <v>35</v>
      </c>
      <c r="F42" s="10" t="s">
        <v>479</v>
      </c>
      <c r="G42" s="10" t="s">
        <v>480</v>
      </c>
      <c r="H42" s="10" t="s">
        <v>481</v>
      </c>
      <c r="I42" s="10" t="s">
        <v>477</v>
      </c>
      <c r="J42" s="132" t="s">
        <v>482</v>
      </c>
    </row>
    <row r="43" spans="1:10">
      <c r="A43" s="133"/>
      <c r="B43" s="30"/>
      <c r="C43" s="30"/>
      <c r="D43" s="30"/>
      <c r="E43" s="30"/>
      <c r="F43" s="30"/>
      <c r="G43" s="30"/>
      <c r="H43" s="30"/>
      <c r="I43" s="30"/>
      <c r="J43" s="134"/>
    </row>
    <row r="44" spans="1:10">
      <c r="A44" s="265"/>
      <c r="B44" s="238"/>
      <c r="C44" s="238"/>
      <c r="D44" s="31"/>
      <c r="E44" s="21"/>
      <c r="F44" s="218" t="s">
        <v>157</v>
      </c>
      <c r="G44" s="238"/>
      <c r="H44" s="249">
        <v>636253.56000000006</v>
      </c>
      <c r="I44" s="238"/>
      <c r="J44" s="266"/>
    </row>
    <row r="45" spans="1:10">
      <c r="A45" s="265"/>
      <c r="B45" s="238"/>
      <c r="C45" s="238"/>
      <c r="D45" s="31"/>
      <c r="E45" s="21"/>
      <c r="F45" s="218" t="s">
        <v>158</v>
      </c>
      <c r="G45" s="238"/>
      <c r="H45" s="249">
        <v>162514.59</v>
      </c>
      <c r="I45" s="238"/>
      <c r="J45" s="266"/>
    </row>
    <row r="46" spans="1:10" ht="60" customHeight="1" thickBot="1">
      <c r="A46" s="258"/>
      <c r="B46" s="259"/>
      <c r="C46" s="259"/>
      <c r="D46" s="135"/>
      <c r="E46" s="51"/>
      <c r="F46" s="254" t="s">
        <v>159</v>
      </c>
      <c r="G46" s="259"/>
      <c r="H46" s="260">
        <v>798768.15</v>
      </c>
      <c r="I46" s="259"/>
      <c r="J46" s="261"/>
    </row>
    <row r="47" spans="1:10" ht="70.150000000000006" customHeight="1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>
      <c r="A48" s="231"/>
      <c r="B48" s="232"/>
      <c r="C48" s="232"/>
      <c r="D48" s="232"/>
      <c r="E48" s="232"/>
      <c r="F48" s="232"/>
      <c r="G48" s="232"/>
      <c r="H48" s="232"/>
      <c r="I48" s="232"/>
      <c r="J48" s="232"/>
    </row>
  </sheetData>
  <mergeCells count="15">
    <mergeCell ref="A48:J48"/>
    <mergeCell ref="A46:C46"/>
    <mergeCell ref="F46:G46"/>
    <mergeCell ref="H46:J46"/>
    <mergeCell ref="E1:G1"/>
    <mergeCell ref="H1:J1"/>
    <mergeCell ref="E2:G2"/>
    <mergeCell ref="H2:J2"/>
    <mergeCell ref="A3:J3"/>
    <mergeCell ref="A44:C44"/>
    <mergeCell ref="F44:G44"/>
    <mergeCell ref="H44:J44"/>
    <mergeCell ref="A45:C45"/>
    <mergeCell ref="F45:G45"/>
    <mergeCell ref="H45:J45"/>
  </mergeCells>
  <pageMargins left="0.511811024" right="0.511811024" top="0.78740157499999996" bottom="0.78740157499999996" header="0.31496062000000002" footer="0.31496062000000002"/>
  <pageSetup paperSize="9"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4"/>
  <sheetViews>
    <sheetView topLeftCell="A43" workbookViewId="0">
      <selection activeCell="K67" sqref="K67"/>
    </sheetView>
  </sheetViews>
  <sheetFormatPr defaultRowHeight="14.25"/>
  <cols>
    <col min="1" max="1" width="20" bestFit="1" customWidth="1"/>
    <col min="2" max="2" width="60" bestFit="1" customWidth="1"/>
    <col min="3" max="3" width="20" bestFit="1" customWidth="1"/>
    <col min="4" max="25" width="12" bestFit="1" customWidth="1"/>
  </cols>
  <sheetData>
    <row r="1" spans="1:7" ht="15">
      <c r="A1" s="33"/>
      <c r="B1" s="34" t="s">
        <v>0</v>
      </c>
      <c r="C1" s="34" t="s">
        <v>1</v>
      </c>
      <c r="D1" s="233" t="s">
        <v>2</v>
      </c>
      <c r="E1" s="233"/>
      <c r="F1" s="125"/>
      <c r="G1" s="35"/>
    </row>
    <row r="2" spans="1:7" ht="13.9" customHeight="1">
      <c r="A2" s="36"/>
      <c r="B2" s="2" t="s">
        <v>4</v>
      </c>
      <c r="C2" s="2"/>
      <c r="D2" s="218" t="s">
        <v>5</v>
      </c>
      <c r="E2" s="218"/>
      <c r="F2" s="126"/>
      <c r="G2" s="37"/>
    </row>
    <row r="3" spans="1:7" ht="14.45" customHeight="1">
      <c r="A3" s="281" t="s">
        <v>483</v>
      </c>
      <c r="B3" s="282"/>
      <c r="C3" s="282"/>
      <c r="D3" s="282"/>
      <c r="E3" s="282"/>
      <c r="F3" s="283"/>
    </row>
    <row r="4" spans="1:7" ht="15">
      <c r="A4" s="127" t="s">
        <v>8</v>
      </c>
      <c r="B4" s="6" t="s">
        <v>11</v>
      </c>
      <c r="C4" s="7" t="s">
        <v>484</v>
      </c>
      <c r="D4" s="7" t="s">
        <v>485</v>
      </c>
      <c r="E4" s="7" t="s">
        <v>486</v>
      </c>
      <c r="F4" s="128" t="s">
        <v>487</v>
      </c>
    </row>
    <row r="5" spans="1:7" ht="26.25" thickBot="1">
      <c r="A5" s="38" t="s">
        <v>18</v>
      </c>
      <c r="B5" s="3" t="s">
        <v>19</v>
      </c>
      <c r="C5" s="4" t="s">
        <v>658</v>
      </c>
      <c r="D5" s="39" t="s">
        <v>658</v>
      </c>
      <c r="E5" s="4" t="s">
        <v>488</v>
      </c>
      <c r="F5" s="41" t="s">
        <v>488</v>
      </c>
    </row>
    <row r="6" spans="1:7" ht="27" thickTop="1" thickBot="1">
      <c r="A6" s="38" t="s">
        <v>41</v>
      </c>
      <c r="B6" s="3" t="s">
        <v>42</v>
      </c>
      <c r="C6" s="4" t="s">
        <v>489</v>
      </c>
      <c r="D6" s="39" t="s">
        <v>490</v>
      </c>
      <c r="E6" s="39" t="s">
        <v>490</v>
      </c>
      <c r="F6" s="40" t="s">
        <v>491</v>
      </c>
    </row>
    <row r="7" spans="1:7" ht="27" thickTop="1" thickBot="1">
      <c r="A7" s="38" t="s">
        <v>49</v>
      </c>
      <c r="B7" s="3" t="s">
        <v>50</v>
      </c>
      <c r="C7" s="4" t="s">
        <v>492</v>
      </c>
      <c r="D7" s="39" t="s">
        <v>493</v>
      </c>
      <c r="E7" s="39" t="s">
        <v>494</v>
      </c>
      <c r="F7" s="40" t="s">
        <v>494</v>
      </c>
    </row>
    <row r="8" spans="1:7" ht="27" thickTop="1" thickBot="1">
      <c r="A8" s="38" t="s">
        <v>60</v>
      </c>
      <c r="B8" s="3" t="s">
        <v>61</v>
      </c>
      <c r="C8" s="4" t="s">
        <v>495</v>
      </c>
      <c r="D8" s="39" t="s">
        <v>496</v>
      </c>
      <c r="E8" s="39" t="s">
        <v>496</v>
      </c>
      <c r="F8" s="40" t="s">
        <v>497</v>
      </c>
    </row>
    <row r="9" spans="1:7" ht="27" thickTop="1" thickBot="1">
      <c r="A9" s="38" t="s">
        <v>71</v>
      </c>
      <c r="B9" s="3" t="s">
        <v>72</v>
      </c>
      <c r="C9" s="4" t="s">
        <v>498</v>
      </c>
      <c r="D9" s="39" t="s">
        <v>499</v>
      </c>
      <c r="E9" s="39" t="s">
        <v>499</v>
      </c>
      <c r="F9" s="41" t="s">
        <v>488</v>
      </c>
    </row>
    <row r="10" spans="1:7" ht="27" thickTop="1" thickBot="1">
      <c r="A10" s="38" t="s">
        <v>76</v>
      </c>
      <c r="B10" s="3" t="s">
        <v>77</v>
      </c>
      <c r="C10" s="4" t="s">
        <v>500</v>
      </c>
      <c r="D10" s="39" t="s">
        <v>501</v>
      </c>
      <c r="E10" s="39" t="s">
        <v>502</v>
      </c>
      <c r="F10" s="40" t="s">
        <v>503</v>
      </c>
    </row>
    <row r="11" spans="1:7" ht="27" thickTop="1" thickBot="1">
      <c r="A11" s="38" t="s">
        <v>97</v>
      </c>
      <c r="B11" s="3" t="s">
        <v>98</v>
      </c>
      <c r="C11" s="4" t="s">
        <v>504</v>
      </c>
      <c r="D11" s="4" t="s">
        <v>488</v>
      </c>
      <c r="E11" s="39" t="s">
        <v>504</v>
      </c>
      <c r="F11" s="41" t="s">
        <v>488</v>
      </c>
    </row>
    <row r="12" spans="1:7" ht="27" thickTop="1" thickBot="1">
      <c r="A12" s="38" t="s">
        <v>120</v>
      </c>
      <c r="B12" s="3" t="s">
        <v>121</v>
      </c>
      <c r="C12" s="4" t="s">
        <v>505</v>
      </c>
      <c r="D12" s="4" t="s">
        <v>488</v>
      </c>
      <c r="E12" s="39" t="s">
        <v>506</v>
      </c>
      <c r="F12" s="40" t="s">
        <v>507</v>
      </c>
    </row>
    <row r="13" spans="1:7" ht="27" thickTop="1" thickBot="1">
      <c r="A13" s="38" t="s">
        <v>131</v>
      </c>
      <c r="B13" s="3" t="s">
        <v>132</v>
      </c>
      <c r="C13" s="4" t="s">
        <v>508</v>
      </c>
      <c r="D13" s="39" t="s">
        <v>509</v>
      </c>
      <c r="E13" s="39" t="s">
        <v>509</v>
      </c>
      <c r="F13" s="41" t="s">
        <v>488</v>
      </c>
    </row>
    <row r="14" spans="1:7" ht="27" thickTop="1" thickBot="1">
      <c r="A14" s="38" t="s">
        <v>142</v>
      </c>
      <c r="B14" s="3" t="s">
        <v>143</v>
      </c>
      <c r="C14" s="4" t="s">
        <v>510</v>
      </c>
      <c r="D14" s="39" t="s">
        <v>511</v>
      </c>
      <c r="E14" s="39" t="s">
        <v>511</v>
      </c>
      <c r="F14" s="41" t="s">
        <v>488</v>
      </c>
    </row>
    <row r="15" spans="1:7" ht="27" thickTop="1" thickBot="1">
      <c r="A15" s="38" t="s">
        <v>152</v>
      </c>
      <c r="B15" s="3" t="s">
        <v>153</v>
      </c>
      <c r="C15" s="4" t="s">
        <v>512</v>
      </c>
      <c r="D15" s="4" t="s">
        <v>488</v>
      </c>
      <c r="E15" s="39" t="s">
        <v>512</v>
      </c>
      <c r="F15" s="41" t="s">
        <v>488</v>
      </c>
    </row>
    <row r="16" spans="1:7" ht="27" thickTop="1" thickBot="1">
      <c r="A16" s="38" t="s">
        <v>591</v>
      </c>
      <c r="B16" s="3" t="s">
        <v>592</v>
      </c>
      <c r="C16" s="4" t="s">
        <v>659</v>
      </c>
      <c r="D16" s="39" t="s">
        <v>660</v>
      </c>
      <c r="E16" s="39" t="s">
        <v>661</v>
      </c>
      <c r="F16" s="40" t="s">
        <v>660</v>
      </c>
    </row>
    <row r="17" spans="1:9" ht="15.75" thickTop="1" thickBot="1">
      <c r="A17" s="42"/>
      <c r="B17" s="43"/>
      <c r="C17" s="44"/>
      <c r="D17" s="45"/>
      <c r="E17" s="45"/>
      <c r="F17" s="129"/>
    </row>
    <row r="18" spans="1:9">
      <c r="A18" s="284" t="s">
        <v>513</v>
      </c>
      <c r="B18" s="285"/>
      <c r="C18" s="46"/>
      <c r="D18" s="47" t="s">
        <v>662</v>
      </c>
      <c r="E18" s="47" t="s">
        <v>663</v>
      </c>
      <c r="F18" s="48" t="s">
        <v>664</v>
      </c>
    </row>
    <row r="19" spans="1:9" ht="14.45" customHeight="1">
      <c r="A19" s="225" t="s">
        <v>514</v>
      </c>
      <c r="B19" s="218"/>
      <c r="C19" s="2"/>
      <c r="D19" s="21" t="s">
        <v>665</v>
      </c>
      <c r="E19" s="21" t="s">
        <v>666</v>
      </c>
      <c r="F19" s="49" t="s">
        <v>667</v>
      </c>
    </row>
    <row r="20" spans="1:9">
      <c r="A20" s="225" t="s">
        <v>515</v>
      </c>
      <c r="B20" s="218"/>
      <c r="C20" s="2"/>
      <c r="D20" s="21" t="s">
        <v>662</v>
      </c>
      <c r="E20" s="21" t="s">
        <v>668</v>
      </c>
      <c r="F20" s="49" t="s">
        <v>516</v>
      </c>
    </row>
    <row r="21" spans="1:9" ht="15" thickBot="1">
      <c r="A21" s="272" t="s">
        <v>517</v>
      </c>
      <c r="B21" s="254"/>
      <c r="C21" s="50"/>
      <c r="D21" s="51" t="s">
        <v>665</v>
      </c>
      <c r="E21" s="51" t="s">
        <v>669</v>
      </c>
      <c r="F21" s="52" t="s">
        <v>606</v>
      </c>
    </row>
    <row r="22" spans="1:9" ht="60" customHeight="1">
      <c r="A22" s="30"/>
      <c r="B22" s="30"/>
      <c r="C22" s="30"/>
      <c r="D22" s="30"/>
      <c r="E22" s="30"/>
      <c r="F22" s="30"/>
      <c r="G22" s="30"/>
    </row>
    <row r="23" spans="1:9" ht="70.150000000000006" customHeight="1">
      <c r="A23" s="32"/>
      <c r="B23" s="32"/>
      <c r="C23" s="32"/>
      <c r="D23" s="32"/>
      <c r="E23" s="32"/>
      <c r="F23" s="32"/>
      <c r="G23" s="32"/>
    </row>
    <row r="24" spans="1:9">
      <c r="A24" s="231"/>
      <c r="B24" s="232"/>
      <c r="C24" s="232"/>
      <c r="D24" s="232"/>
      <c r="E24" s="232"/>
      <c r="F24" s="232"/>
      <c r="G24" s="232"/>
    </row>
    <row r="26" spans="1:9" ht="15" thickBot="1"/>
    <row r="27" spans="1:9" ht="15">
      <c r="A27" s="273" t="s">
        <v>671</v>
      </c>
      <c r="B27" s="274"/>
      <c r="C27" s="274"/>
      <c r="D27" s="274"/>
      <c r="E27" s="274"/>
      <c r="F27" s="274"/>
      <c r="G27" s="274"/>
      <c r="H27" s="149"/>
      <c r="I27" s="150"/>
    </row>
    <row r="28" spans="1:9" ht="15.75" thickBot="1">
      <c r="A28" s="275"/>
      <c r="B28" s="276"/>
      <c r="C28" s="276"/>
      <c r="D28" s="276"/>
      <c r="E28" s="276"/>
      <c r="F28" s="276"/>
      <c r="G28" s="276"/>
      <c r="H28" s="149"/>
      <c r="I28" s="150"/>
    </row>
    <row r="29" spans="1:9" ht="15">
      <c r="A29" s="277" t="s">
        <v>685</v>
      </c>
      <c r="B29" s="278"/>
      <c r="C29" s="278"/>
      <c r="D29" s="278"/>
      <c r="E29" s="278"/>
      <c r="F29" s="278"/>
      <c r="G29" s="278"/>
      <c r="H29" s="149"/>
      <c r="I29" s="150"/>
    </row>
    <row r="30" spans="1:9" ht="15.75" thickBot="1">
      <c r="A30" s="279"/>
      <c r="B30" s="280"/>
      <c r="C30" s="280"/>
      <c r="D30" s="280"/>
      <c r="E30" s="280"/>
      <c r="F30" s="280"/>
      <c r="G30" s="280"/>
      <c r="H30" s="149"/>
      <c r="I30" s="150"/>
    </row>
    <row r="31" spans="1:9" ht="15.75" thickBot="1">
      <c r="A31" s="267"/>
      <c r="B31" s="268"/>
      <c r="C31" s="268"/>
      <c r="D31" s="268"/>
      <c r="E31" s="268"/>
      <c r="F31" s="268"/>
      <c r="G31" s="269"/>
      <c r="H31" s="149"/>
      <c r="I31" s="150"/>
    </row>
    <row r="32" spans="1:9" ht="15.75" thickBot="1">
      <c r="A32" s="151" t="s">
        <v>672</v>
      </c>
      <c r="B32" s="152" t="s">
        <v>673</v>
      </c>
      <c r="C32" s="151" t="s">
        <v>674</v>
      </c>
      <c r="D32" s="151" t="s">
        <v>675</v>
      </c>
      <c r="E32" s="153" t="s">
        <v>676</v>
      </c>
      <c r="F32" s="153" t="s">
        <v>677</v>
      </c>
      <c r="G32" s="153" t="s">
        <v>678</v>
      </c>
      <c r="H32" s="154">
        <v>1.2512000000000001</v>
      </c>
      <c r="I32" s="150"/>
    </row>
    <row r="33" spans="1:9" ht="15" thickBot="1">
      <c r="A33" s="270" t="s">
        <v>679</v>
      </c>
      <c r="B33" s="271"/>
      <c r="C33" s="271"/>
      <c r="D33" s="271"/>
      <c r="E33" s="271"/>
      <c r="F33" s="271"/>
      <c r="G33" s="271"/>
      <c r="H33" s="155"/>
      <c r="I33" s="150"/>
    </row>
    <row r="34" spans="1:9">
      <c r="A34" s="156"/>
      <c r="B34" s="157"/>
      <c r="C34" s="158"/>
      <c r="D34" s="158"/>
      <c r="E34" s="159">
        <v>1</v>
      </c>
      <c r="F34" s="159"/>
      <c r="G34" s="159"/>
      <c r="H34" s="155"/>
      <c r="I34" s="205">
        <f t="shared" ref="I34:I45" si="0">SUM(E34:G34)</f>
        <v>1</v>
      </c>
    </row>
    <row r="35" spans="1:9" ht="15">
      <c r="A35" s="160">
        <v>1</v>
      </c>
      <c r="B35" s="3" t="s">
        <v>19</v>
      </c>
      <c r="C35" s="161">
        <f>'Orçamento Sintético'!L5</f>
        <v>20979.119999999999</v>
      </c>
      <c r="D35" s="162">
        <f>C35/$C$70</f>
        <v>2.6264342162365891E-2</v>
      </c>
      <c r="E35" s="163">
        <f>E34*C35</f>
        <v>20979.119999999999</v>
      </c>
      <c r="F35" s="164"/>
      <c r="G35" s="164"/>
      <c r="H35" s="165">
        <f>SUM(E35:G35)</f>
        <v>20979.119999999999</v>
      </c>
      <c r="I35" s="150">
        <f t="shared" si="0"/>
        <v>20979.119999999999</v>
      </c>
    </row>
    <row r="36" spans="1:9" ht="15" thickBot="1">
      <c r="A36" s="166"/>
      <c r="B36" s="167"/>
      <c r="C36" s="168"/>
      <c r="D36" s="169"/>
      <c r="E36" s="170">
        <f>E34*D35</f>
        <v>2.6264342162365891E-2</v>
      </c>
      <c r="F36" s="171"/>
      <c r="G36" s="171"/>
      <c r="H36" s="168"/>
      <c r="I36" s="150">
        <f t="shared" si="0"/>
        <v>2.6264342162365891E-2</v>
      </c>
    </row>
    <row r="37" spans="1:9">
      <c r="A37" s="173"/>
      <c r="B37" s="174"/>
      <c r="C37" s="175"/>
      <c r="D37" s="176"/>
      <c r="E37" s="177">
        <v>0.33</v>
      </c>
      <c r="F37" s="177">
        <v>0.33</v>
      </c>
      <c r="G37" s="177">
        <v>0.34</v>
      </c>
      <c r="H37" s="155"/>
      <c r="I37" s="150">
        <f t="shared" si="0"/>
        <v>1</v>
      </c>
    </row>
    <row r="38" spans="1:9" ht="15">
      <c r="A38" s="160">
        <v>2</v>
      </c>
      <c r="B38" s="3" t="s">
        <v>42</v>
      </c>
      <c r="C38" s="161">
        <f>'Orçamento Sintético'!L11</f>
        <v>28542.69</v>
      </c>
      <c r="D38" s="162">
        <f>C38/$C$70</f>
        <v>3.573338521321863E-2</v>
      </c>
      <c r="E38" s="163">
        <f>E37*C38</f>
        <v>9419.0877</v>
      </c>
      <c r="F38" s="163">
        <f>F37*C38</f>
        <v>9419.0877</v>
      </c>
      <c r="G38" s="163">
        <f>G37*C38</f>
        <v>9704.5146000000004</v>
      </c>
      <c r="H38" s="165">
        <f>SUM(E38:G38)</f>
        <v>28542.690000000002</v>
      </c>
      <c r="I38" s="150">
        <f t="shared" si="0"/>
        <v>28542.690000000002</v>
      </c>
    </row>
    <row r="39" spans="1:9" ht="15" thickBot="1">
      <c r="A39" s="166"/>
      <c r="B39" s="167"/>
      <c r="C39" s="168"/>
      <c r="D39" s="178"/>
      <c r="E39" s="170">
        <f>E37*D38</f>
        <v>1.1792017120362149E-2</v>
      </c>
      <c r="F39" s="170">
        <f>F37*D38</f>
        <v>1.1792017120362149E-2</v>
      </c>
      <c r="G39" s="170">
        <f>G37*D38</f>
        <v>1.2149350972494335E-2</v>
      </c>
      <c r="H39" s="168"/>
      <c r="I39" s="150">
        <f t="shared" si="0"/>
        <v>3.573338521321863E-2</v>
      </c>
    </row>
    <row r="40" spans="1:9">
      <c r="A40" s="173"/>
      <c r="B40" s="174"/>
      <c r="C40" s="175"/>
      <c r="D40" s="176"/>
      <c r="E40" s="177">
        <v>0.2</v>
      </c>
      <c r="F40" s="177">
        <v>0.4</v>
      </c>
      <c r="G40" s="177">
        <v>0.4</v>
      </c>
      <c r="H40" s="155"/>
      <c r="I40" s="150">
        <f t="shared" si="0"/>
        <v>1</v>
      </c>
    </row>
    <row r="41" spans="1:9" ht="15">
      <c r="A41" s="160">
        <v>3</v>
      </c>
      <c r="B41" s="3" t="s">
        <v>50</v>
      </c>
      <c r="C41" s="161">
        <f>'Orçamento Sintético'!L14</f>
        <v>63435.360000000001</v>
      </c>
      <c r="D41" s="162">
        <f>C41/$C$70</f>
        <v>7.9416486498616656E-2</v>
      </c>
      <c r="E41" s="163">
        <f>E40*C41</f>
        <v>12687.072</v>
      </c>
      <c r="F41" s="163">
        <f>F40*C41</f>
        <v>25374.144</v>
      </c>
      <c r="G41" s="163">
        <f>G40*C41</f>
        <v>25374.144</v>
      </c>
      <c r="H41" s="165">
        <f>SUM(E41:G41)</f>
        <v>63435.360000000001</v>
      </c>
      <c r="I41" s="150">
        <f t="shared" si="0"/>
        <v>63435.360000000001</v>
      </c>
    </row>
    <row r="42" spans="1:9" ht="15" thickBot="1">
      <c r="A42" s="166"/>
      <c r="B42" s="167"/>
      <c r="C42" s="168"/>
      <c r="D42" s="169"/>
      <c r="E42" s="170">
        <f>E40*D41</f>
        <v>1.5883297299723331E-2</v>
      </c>
      <c r="F42" s="170">
        <f>F40*D41</f>
        <v>3.1766594599446661E-2</v>
      </c>
      <c r="G42" s="170">
        <f>G40*D41</f>
        <v>3.1766594599446661E-2</v>
      </c>
      <c r="H42" s="168"/>
      <c r="I42" s="150">
        <f t="shared" si="0"/>
        <v>7.9416486498616656E-2</v>
      </c>
    </row>
    <row r="43" spans="1:9">
      <c r="A43" s="183"/>
      <c r="B43" s="184"/>
      <c r="C43" s="176"/>
      <c r="D43" s="176"/>
      <c r="E43" s="185">
        <v>0.3</v>
      </c>
      <c r="F43" s="185">
        <v>0.3</v>
      </c>
      <c r="G43" s="177">
        <v>0.4</v>
      </c>
      <c r="H43" s="155"/>
      <c r="I43" s="150">
        <f t="shared" si="0"/>
        <v>1</v>
      </c>
    </row>
    <row r="44" spans="1:9" ht="15">
      <c r="A44" s="160">
        <v>4</v>
      </c>
      <c r="B44" s="3" t="s">
        <v>61</v>
      </c>
      <c r="C44" s="161">
        <f>'Orçamento Sintético'!L18</f>
        <v>106472.69</v>
      </c>
      <c r="D44" s="162">
        <f>C44/$C$70</f>
        <v>0.13329611352180232</v>
      </c>
      <c r="E44" s="163">
        <f>E43*$C$44</f>
        <v>31941.807000000001</v>
      </c>
      <c r="F44" s="163">
        <f>F43*$C$44</f>
        <v>31941.807000000001</v>
      </c>
      <c r="G44" s="163">
        <f>G43*C44</f>
        <v>42589.076000000001</v>
      </c>
      <c r="H44" s="165">
        <f>SUM(E44:G44)</f>
        <v>106472.69</v>
      </c>
      <c r="I44" s="150">
        <f t="shared" si="0"/>
        <v>106472.69</v>
      </c>
    </row>
    <row r="45" spans="1:9" ht="15" thickBot="1">
      <c r="A45" s="166"/>
      <c r="B45" s="167"/>
      <c r="C45" s="168"/>
      <c r="D45" s="169"/>
      <c r="E45" s="170">
        <f>E43*$D$44</f>
        <v>3.9988834056540697E-2</v>
      </c>
      <c r="F45" s="170">
        <f>F43*$D$44</f>
        <v>3.9988834056540697E-2</v>
      </c>
      <c r="G45" s="170">
        <f>G43*D44</f>
        <v>5.3318445408720931E-2</v>
      </c>
      <c r="H45" s="168"/>
      <c r="I45" s="150">
        <f t="shared" si="0"/>
        <v>0.13329611352180232</v>
      </c>
    </row>
    <row r="46" spans="1:9">
      <c r="A46" s="173"/>
      <c r="B46" s="174"/>
      <c r="C46" s="175"/>
      <c r="D46" s="176"/>
      <c r="E46" s="185">
        <v>0.5</v>
      </c>
      <c r="F46" s="185">
        <v>0.5</v>
      </c>
      <c r="G46" s="193"/>
      <c r="H46" s="155"/>
      <c r="I46" s="150">
        <f>SUM(E46:F46)</f>
        <v>1</v>
      </c>
    </row>
    <row r="47" spans="1:9" ht="15">
      <c r="A47" s="160">
        <v>5</v>
      </c>
      <c r="B47" s="3" t="s">
        <v>72</v>
      </c>
      <c r="C47" s="161">
        <f>'Orçamento Sintético'!L22</f>
        <v>22597.82</v>
      </c>
      <c r="D47" s="162">
        <f>C47/$C$70</f>
        <v>2.8290837585349393E-2</v>
      </c>
      <c r="E47" s="163">
        <f>E46*$C$47</f>
        <v>11298.91</v>
      </c>
      <c r="F47" s="163">
        <f>F46*$C$47</f>
        <v>11298.91</v>
      </c>
      <c r="G47" s="206"/>
      <c r="H47" s="165">
        <f>SUM(E47:F47)</f>
        <v>22597.82</v>
      </c>
      <c r="I47" s="150">
        <f>SUM(E47:F47)</f>
        <v>22597.82</v>
      </c>
    </row>
    <row r="48" spans="1:9" ht="15" thickBot="1">
      <c r="A48" s="166"/>
      <c r="B48" s="167"/>
      <c r="C48" s="168"/>
      <c r="D48" s="169"/>
      <c r="E48" s="172">
        <f>E46*D47</f>
        <v>1.4145418792674697E-2</v>
      </c>
      <c r="F48" s="172">
        <f>F46*$D$47</f>
        <v>1.4145418792674697E-2</v>
      </c>
      <c r="G48" s="207"/>
      <c r="H48" s="168"/>
      <c r="I48" s="150">
        <f>SUM(E48:F48)</f>
        <v>2.8290837585349393E-2</v>
      </c>
    </row>
    <row r="49" spans="1:9">
      <c r="A49" s="173"/>
      <c r="B49" s="174"/>
      <c r="C49" s="175"/>
      <c r="D49" s="176"/>
      <c r="E49" s="185">
        <v>0.3</v>
      </c>
      <c r="F49" s="185">
        <v>0.6</v>
      </c>
      <c r="G49" s="177">
        <v>0.1</v>
      </c>
      <c r="H49" s="155"/>
      <c r="I49" s="150">
        <f t="shared" ref="I49:I71" si="1">SUM(E49:G49)</f>
        <v>0.99999999999999989</v>
      </c>
    </row>
    <row r="50" spans="1:9" ht="15">
      <c r="A50" s="160">
        <v>6</v>
      </c>
      <c r="B50" s="3" t="s">
        <v>77</v>
      </c>
      <c r="C50" s="161">
        <f>'Orçamento Sintético'!L24</f>
        <v>57833.94</v>
      </c>
      <c r="D50" s="162">
        <f>C50/$C$70</f>
        <v>7.2403913450980753E-2</v>
      </c>
      <c r="E50" s="163">
        <f>E49*$C$50</f>
        <v>17350.182000000001</v>
      </c>
      <c r="F50" s="163">
        <f>F49*$C$50</f>
        <v>34700.364000000001</v>
      </c>
      <c r="G50" s="163">
        <f>G49*$C$50</f>
        <v>5783.3940000000002</v>
      </c>
      <c r="H50" s="165">
        <f>SUM(E50:G50)</f>
        <v>57833.94</v>
      </c>
      <c r="I50" s="150">
        <f t="shared" si="1"/>
        <v>57833.94</v>
      </c>
    </row>
    <row r="51" spans="1:9" ht="15" thickBot="1">
      <c r="A51" s="166"/>
      <c r="B51" s="167"/>
      <c r="C51" s="168"/>
      <c r="D51" s="169"/>
      <c r="E51" s="170">
        <f>E49*$D$50</f>
        <v>2.1721174035294225E-2</v>
      </c>
      <c r="F51" s="170">
        <f>F49*$D$50</f>
        <v>4.344234807058845E-2</v>
      </c>
      <c r="G51" s="170">
        <f>G49*$D$50</f>
        <v>7.2403913450980757E-3</v>
      </c>
      <c r="H51" s="168"/>
      <c r="I51" s="150">
        <f t="shared" si="1"/>
        <v>7.2403913450980753E-2</v>
      </c>
    </row>
    <row r="52" spans="1:9">
      <c r="A52" s="173"/>
      <c r="B52" s="174"/>
      <c r="C52" s="175"/>
      <c r="D52" s="176"/>
      <c r="E52" s="186"/>
      <c r="F52" s="185">
        <v>1</v>
      </c>
      <c r="G52" s="186"/>
      <c r="H52" s="155"/>
      <c r="I52" s="150">
        <f t="shared" si="1"/>
        <v>1</v>
      </c>
    </row>
    <row r="53" spans="1:9" ht="15">
      <c r="A53" s="160">
        <v>7</v>
      </c>
      <c r="B53" s="3" t="s">
        <v>98</v>
      </c>
      <c r="C53" s="161">
        <f>'Orçamento Sintético'!L31</f>
        <v>138661.43</v>
      </c>
      <c r="D53" s="162">
        <f>C53/$C$70</f>
        <v>0.17359408984947636</v>
      </c>
      <c r="E53" s="164"/>
      <c r="F53" s="163">
        <f>F52*$C$53</f>
        <v>138661.43</v>
      </c>
      <c r="G53" s="164"/>
      <c r="H53" s="165">
        <f>SUM(E53:G53)</f>
        <v>138661.43</v>
      </c>
      <c r="I53" s="150">
        <f t="shared" si="1"/>
        <v>138661.43</v>
      </c>
    </row>
    <row r="54" spans="1:9" ht="15" thickBot="1">
      <c r="A54" s="166"/>
      <c r="B54" s="167"/>
      <c r="C54" s="168"/>
      <c r="D54" s="169"/>
      <c r="E54" s="171"/>
      <c r="F54" s="170">
        <f>F52*$D$53</f>
        <v>0.17359408984947636</v>
      </c>
      <c r="G54" s="171"/>
      <c r="H54" s="168"/>
      <c r="I54" s="150">
        <f t="shared" si="1"/>
        <v>0.17359408984947636</v>
      </c>
    </row>
    <row r="55" spans="1:9">
      <c r="A55" s="179"/>
      <c r="B55" s="180"/>
      <c r="C55" s="181"/>
      <c r="D55" s="182"/>
      <c r="E55" s="177"/>
      <c r="F55" s="185">
        <v>0.4</v>
      </c>
      <c r="G55" s="177">
        <v>0.6</v>
      </c>
      <c r="H55" s="155"/>
      <c r="I55" s="150">
        <f t="shared" si="1"/>
        <v>1</v>
      </c>
    </row>
    <row r="56" spans="1:9" ht="15">
      <c r="A56" s="160">
        <v>8</v>
      </c>
      <c r="B56" s="3" t="s">
        <v>121</v>
      </c>
      <c r="C56" s="161">
        <f>'Orçamento Sintético'!L39</f>
        <v>285162.06</v>
      </c>
      <c r="D56" s="162">
        <f>C56/$C$70</f>
        <v>0.35700229159112068</v>
      </c>
      <c r="E56" s="164"/>
      <c r="F56" s="163">
        <f>F55*$C$56</f>
        <v>114064.82400000001</v>
      </c>
      <c r="G56" s="163">
        <f>G55*$C$56</f>
        <v>171097.236</v>
      </c>
      <c r="H56" s="165">
        <f>SUM(E56:G56)</f>
        <v>285162.06</v>
      </c>
      <c r="I56" s="150">
        <f t="shared" si="1"/>
        <v>285162.06</v>
      </c>
    </row>
    <row r="57" spans="1:9" ht="15" thickBot="1">
      <c r="A57" s="166"/>
      <c r="B57" s="167"/>
      <c r="C57" s="168"/>
      <c r="D57" s="169"/>
      <c r="E57" s="171"/>
      <c r="F57" s="170">
        <f>F55*$D$56</f>
        <v>0.14280091663644828</v>
      </c>
      <c r="G57" s="170">
        <f>G55*$D$56</f>
        <v>0.2142013749546724</v>
      </c>
      <c r="H57" s="168"/>
      <c r="I57" s="150">
        <f t="shared" si="1"/>
        <v>0.35700229159112068</v>
      </c>
    </row>
    <row r="58" spans="1:9">
      <c r="A58" s="179"/>
      <c r="B58" s="180"/>
      <c r="C58" s="181"/>
      <c r="D58" s="182"/>
      <c r="E58" s="185">
        <v>0.5</v>
      </c>
      <c r="F58" s="185">
        <v>0.5</v>
      </c>
      <c r="G58" s="177"/>
      <c r="H58" s="155"/>
      <c r="I58" s="150">
        <f t="shared" si="1"/>
        <v>1</v>
      </c>
    </row>
    <row r="59" spans="1:9" ht="15">
      <c r="A59" s="187">
        <v>9</v>
      </c>
      <c r="B59" s="3" t="s">
        <v>132</v>
      </c>
      <c r="C59" s="161">
        <f>'Orçamento Sintético'!L43</f>
        <v>25297.75</v>
      </c>
      <c r="D59" s="162">
        <f>C59/$C$70</f>
        <v>3.1670954832137464E-2</v>
      </c>
      <c r="E59" s="163">
        <f>E58*$C$59</f>
        <v>12648.875</v>
      </c>
      <c r="F59" s="163">
        <f>F58*$C$59</f>
        <v>12648.875</v>
      </c>
      <c r="G59" s="164"/>
      <c r="H59" s="165">
        <f>SUM(E59:G59)</f>
        <v>25297.75</v>
      </c>
      <c r="I59" s="150">
        <f t="shared" si="1"/>
        <v>25297.75</v>
      </c>
    </row>
    <row r="60" spans="1:9" ht="15" thickBot="1">
      <c r="A60" s="166"/>
      <c r="B60" s="167"/>
      <c r="C60" s="168"/>
      <c r="D60" s="169"/>
      <c r="E60" s="170">
        <f>E58*$D$59</f>
        <v>1.5835477416068732E-2</v>
      </c>
      <c r="F60" s="170">
        <f>F58*$D$59</f>
        <v>1.5835477416068732E-2</v>
      </c>
      <c r="G60" s="171"/>
      <c r="H60" s="168"/>
      <c r="I60" s="150">
        <f t="shared" si="1"/>
        <v>3.1670954832137464E-2</v>
      </c>
    </row>
    <row r="61" spans="1:9">
      <c r="A61" s="179"/>
      <c r="B61" s="180"/>
      <c r="C61" s="181"/>
      <c r="D61" s="182"/>
      <c r="E61" s="185">
        <v>0.5</v>
      </c>
      <c r="F61" s="185">
        <v>0.5</v>
      </c>
      <c r="G61" s="177"/>
      <c r="H61" s="155"/>
      <c r="I61" s="150">
        <f t="shared" si="1"/>
        <v>1</v>
      </c>
    </row>
    <row r="62" spans="1:9" ht="15">
      <c r="A62" s="187">
        <v>10</v>
      </c>
      <c r="B62" s="3" t="s">
        <v>143</v>
      </c>
      <c r="C62" s="161">
        <f>'Orçamento Sintético'!L47</f>
        <v>17468.150000000001</v>
      </c>
      <c r="D62" s="162">
        <f>C62/$C$70</f>
        <v>2.1868861446215655E-2</v>
      </c>
      <c r="E62" s="163">
        <f>E61*$C$62</f>
        <v>8734.0750000000007</v>
      </c>
      <c r="F62" s="163">
        <f>F61*$C$62</f>
        <v>8734.0750000000007</v>
      </c>
      <c r="G62" s="164"/>
      <c r="H62" s="165">
        <f>SUM(E62:G62)</f>
        <v>17468.150000000001</v>
      </c>
      <c r="I62" s="150">
        <f t="shared" si="1"/>
        <v>17468.150000000001</v>
      </c>
    </row>
    <row r="63" spans="1:9" ht="15" thickBot="1">
      <c r="A63" s="166"/>
      <c r="B63" s="167"/>
      <c r="C63" s="168"/>
      <c r="D63" s="169"/>
      <c r="E63" s="170">
        <f>E61*$D$62</f>
        <v>1.0934430723107827E-2</v>
      </c>
      <c r="F63" s="170">
        <f>F61*$D$62</f>
        <v>1.0934430723107827E-2</v>
      </c>
      <c r="G63" s="171"/>
      <c r="H63" s="168"/>
      <c r="I63" s="150">
        <f t="shared" si="1"/>
        <v>2.1868861446215655E-2</v>
      </c>
    </row>
    <row r="64" spans="1:9">
      <c r="A64" s="179"/>
      <c r="B64" s="180"/>
      <c r="C64" s="181"/>
      <c r="D64" s="182"/>
      <c r="E64" s="177"/>
      <c r="F64" s="185">
        <v>1</v>
      </c>
      <c r="G64" s="177"/>
      <c r="H64" s="155"/>
      <c r="I64" s="150">
        <f t="shared" si="1"/>
        <v>1</v>
      </c>
    </row>
    <row r="65" spans="1:9" ht="15">
      <c r="A65" s="187">
        <v>11</v>
      </c>
      <c r="B65" s="3" t="s">
        <v>153</v>
      </c>
      <c r="C65" s="161">
        <f>'Orçamento Sintético'!L52</f>
        <v>23794.9</v>
      </c>
      <c r="D65" s="162">
        <f>C65/$C$70</f>
        <v>2.9789495237134835E-2</v>
      </c>
      <c r="E65" s="164"/>
      <c r="F65" s="163">
        <f>F64*$C$65</f>
        <v>23794.9</v>
      </c>
      <c r="G65" s="164"/>
      <c r="H65" s="165">
        <f>SUM(E65:G65)</f>
        <v>23794.9</v>
      </c>
      <c r="I65" s="150">
        <f t="shared" si="1"/>
        <v>23794.9</v>
      </c>
    </row>
    <row r="66" spans="1:9" ht="15" thickBot="1">
      <c r="A66" s="166"/>
      <c r="B66" s="167"/>
      <c r="C66" s="168"/>
      <c r="D66" s="169"/>
      <c r="E66" s="171"/>
      <c r="F66" s="170">
        <f>F64*$D$65</f>
        <v>2.9789495237134835E-2</v>
      </c>
      <c r="G66" s="171"/>
      <c r="H66" s="168"/>
      <c r="I66" s="150">
        <f t="shared" si="1"/>
        <v>2.9789495237134835E-2</v>
      </c>
    </row>
    <row r="67" spans="1:9">
      <c r="A67" s="179"/>
      <c r="B67" s="180"/>
      <c r="C67" s="181"/>
      <c r="D67" s="182"/>
      <c r="E67" s="185">
        <v>0.3</v>
      </c>
      <c r="F67" s="185">
        <v>0.4</v>
      </c>
      <c r="G67" s="177">
        <v>0.3</v>
      </c>
      <c r="H67" s="155"/>
      <c r="I67" s="150">
        <f t="shared" si="1"/>
        <v>1</v>
      </c>
    </row>
    <row r="68" spans="1:9" ht="15">
      <c r="A68" s="187">
        <v>12</v>
      </c>
      <c r="B68" s="3" t="s">
        <v>592</v>
      </c>
      <c r="C68" s="161">
        <f>'Orçamento Sintético'!L54</f>
        <v>8522.24</v>
      </c>
      <c r="D68" s="162">
        <f>C68/$C$70</f>
        <v>1.0669228611581472E-2</v>
      </c>
      <c r="E68" s="163">
        <f>E67*$C$68</f>
        <v>2556.672</v>
      </c>
      <c r="F68" s="163">
        <f>F67*$C$68</f>
        <v>3408.8960000000002</v>
      </c>
      <c r="G68" s="163">
        <f>G67*C68</f>
        <v>2556.672</v>
      </c>
      <c r="H68" s="165">
        <f>SUM(E68:G68)</f>
        <v>8522.24</v>
      </c>
      <c r="I68" s="150">
        <f t="shared" si="1"/>
        <v>8522.24</v>
      </c>
    </row>
    <row r="69" spans="1:9" ht="15" thickBot="1">
      <c r="A69" s="166"/>
      <c r="B69" s="167"/>
      <c r="C69" s="168"/>
      <c r="D69" s="169"/>
      <c r="E69" s="170">
        <f>E67*$D$68</f>
        <v>3.2007685834744416E-3</v>
      </c>
      <c r="F69" s="170">
        <f>F67*$D$68</f>
        <v>4.2676914446325891E-3</v>
      </c>
      <c r="G69" s="170">
        <f>G67*D68</f>
        <v>3.2007685834744416E-3</v>
      </c>
      <c r="H69" s="168"/>
      <c r="I69" s="150">
        <f t="shared" si="1"/>
        <v>1.0669228611581472E-2</v>
      </c>
    </row>
    <row r="70" spans="1:9" ht="16.5" thickBot="1">
      <c r="A70" s="188"/>
      <c r="B70" s="189" t="s">
        <v>680</v>
      </c>
      <c r="C70" s="190">
        <f>C68+C65+C62+C59+C56+C53+C50+C47+C44+C41+C38+C35</f>
        <v>798768.14999999991</v>
      </c>
      <c r="D70" s="162">
        <f>SUM(D35:D69)</f>
        <v>1</v>
      </c>
      <c r="E70" s="186"/>
      <c r="F70" s="186"/>
      <c r="G70" s="186"/>
      <c r="H70" s="176"/>
      <c r="I70" s="150">
        <f t="shared" si="1"/>
        <v>0</v>
      </c>
    </row>
    <row r="71" spans="1:9" ht="15" thickBot="1">
      <c r="A71" s="191">
        <v>1</v>
      </c>
      <c r="B71" s="192" t="s">
        <v>681</v>
      </c>
      <c r="C71" s="193"/>
      <c r="D71" s="193"/>
      <c r="E71" s="194">
        <f>E45+E42+E39+E36+E48+E51+E54+E57+E60+E63+E66+E69</f>
        <v>0.15976576018961197</v>
      </c>
      <c r="F71" s="194">
        <f>F45+F42+F39+F36+F48+F51+F54+F57+F60+F63+F66+F69</f>
        <v>0.51835731394648132</v>
      </c>
      <c r="G71" s="194">
        <f>G45+G42+G39+G36+G48+G51+G54+G57+G60+G63+G66+G69</f>
        <v>0.32187692586390687</v>
      </c>
      <c r="H71" s="177"/>
      <c r="I71" s="150">
        <f t="shared" si="1"/>
        <v>1.0000000000000002</v>
      </c>
    </row>
    <row r="72" spans="1:9" ht="15" thickBot="1">
      <c r="A72" s="195"/>
      <c r="B72" s="196" t="s">
        <v>682</v>
      </c>
      <c r="C72" s="176"/>
      <c r="D72" s="176"/>
      <c r="E72" s="197">
        <f>E68+E65+E62+E59+E56+E53+E50+E44++E41+E38+E35+E47</f>
        <v>127615.80070000001</v>
      </c>
      <c r="F72" s="197">
        <f>F68+F65+F62+F59+F56+F53+F50+F44++F41+F38+F35+F47</f>
        <v>414047.31269999989</v>
      </c>
      <c r="G72" s="197">
        <f>G68+G65+G62+G59+G56+G53+G50+G44++G41+G38+G35</f>
        <v>257105.03659999999</v>
      </c>
      <c r="H72" s="176"/>
      <c r="I72" s="150"/>
    </row>
    <row r="73" spans="1:9" ht="15">
      <c r="A73" s="195"/>
      <c r="B73" s="196" t="s">
        <v>683</v>
      </c>
      <c r="C73" s="198"/>
      <c r="D73" s="198"/>
      <c r="E73" s="199">
        <f>E71</f>
        <v>0.15976576018961197</v>
      </c>
      <c r="F73" s="199">
        <f>E73+F71</f>
        <v>0.6781230741360933</v>
      </c>
      <c r="G73" s="199">
        <f>F73+G71</f>
        <v>1.0000000000000002</v>
      </c>
      <c r="H73" s="200"/>
      <c r="I73" s="150"/>
    </row>
    <row r="74" spans="1:9" ht="15.75" thickBot="1">
      <c r="A74" s="201"/>
      <c r="B74" s="202" t="s">
        <v>684</v>
      </c>
      <c r="C74" s="203"/>
      <c r="D74" s="203"/>
      <c r="E74" s="204">
        <f>E72</f>
        <v>127615.80070000001</v>
      </c>
      <c r="F74" s="204">
        <f>E74+F72</f>
        <v>541663.11339999991</v>
      </c>
      <c r="G74" s="204">
        <f>F74+G72</f>
        <v>798768.14999999991</v>
      </c>
      <c r="H74" s="149"/>
      <c r="I74" s="150"/>
    </row>
  </sheetData>
  <mergeCells count="12">
    <mergeCell ref="A31:G31"/>
    <mergeCell ref="A33:G33"/>
    <mergeCell ref="D1:E1"/>
    <mergeCell ref="D2:E2"/>
    <mergeCell ref="A21:B21"/>
    <mergeCell ref="A27:G28"/>
    <mergeCell ref="A29:G30"/>
    <mergeCell ref="A24:G24"/>
    <mergeCell ref="A20:B20"/>
    <mergeCell ref="A3:F3"/>
    <mergeCell ref="A18:B18"/>
    <mergeCell ref="A19:B19"/>
  </mergeCells>
  <pageMargins left="0.511811024" right="0.511811024" top="0.78740157499999996" bottom="0.78740157499999996" header="0.31496062000000002" footer="0.31496062000000002"/>
  <pageSetup paperSize="9"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43"/>
  <sheetViews>
    <sheetView workbookViewId="0">
      <selection activeCell="B2" sqref="B2:H42"/>
    </sheetView>
  </sheetViews>
  <sheetFormatPr defaultColWidth="7.25" defaultRowHeight="15"/>
  <cols>
    <col min="1" max="1" width="2.75" style="54" customWidth="1"/>
    <col min="2" max="2" width="7.25" style="54"/>
    <col min="3" max="3" width="4" style="54" customWidth="1"/>
    <col min="4" max="4" width="34.125" style="54" customWidth="1"/>
    <col min="5" max="5" width="2.125" style="54" customWidth="1"/>
    <col min="6" max="6" width="3.75" style="54" customWidth="1"/>
    <col min="7" max="7" width="3.625" style="54" customWidth="1"/>
    <col min="8" max="8" width="10.25" style="54" customWidth="1"/>
    <col min="9" max="9" width="2.75" style="54" customWidth="1"/>
    <col min="10" max="12" width="7.25" style="54"/>
    <col min="13" max="13" width="9.625" style="54" bestFit="1" customWidth="1"/>
    <col min="14" max="14" width="5.625" style="54" customWidth="1"/>
    <col min="15" max="15" width="9.625" style="54" bestFit="1" customWidth="1"/>
    <col min="16" max="17" width="8.875" style="54" bestFit="1" customWidth="1"/>
    <col min="18" max="16384" width="7.25" style="54"/>
  </cols>
  <sheetData>
    <row r="1" spans="1:17">
      <c r="A1" s="53"/>
      <c r="B1" s="53"/>
      <c r="C1" s="53"/>
      <c r="D1" s="53"/>
      <c r="E1" s="53"/>
      <c r="F1" s="53"/>
      <c r="G1" s="53"/>
      <c r="H1" s="53"/>
      <c r="I1" s="53"/>
    </row>
    <row r="2" spans="1:17">
      <c r="A2" s="53"/>
      <c r="B2" s="55" t="s">
        <v>518</v>
      </c>
      <c r="C2" s="293" t="s">
        <v>519</v>
      </c>
      <c r="D2" s="293"/>
      <c r="E2" s="293"/>
      <c r="F2" s="293"/>
      <c r="G2" s="293"/>
      <c r="H2" s="293"/>
      <c r="I2" s="53"/>
    </row>
    <row r="3" spans="1:17">
      <c r="A3" s="53"/>
      <c r="B3" s="56" t="s">
        <v>520</v>
      </c>
      <c r="C3" s="317" t="s">
        <v>521</v>
      </c>
      <c r="D3" s="317"/>
      <c r="E3" s="317"/>
      <c r="F3" s="317"/>
      <c r="G3" s="317"/>
      <c r="H3" s="317"/>
      <c r="I3" s="53"/>
    </row>
    <row r="4" spans="1:17" hidden="1">
      <c r="A4" s="53"/>
      <c r="B4" s="318"/>
      <c r="C4" s="318"/>
      <c r="D4" s="318"/>
      <c r="E4" s="318"/>
      <c r="F4" s="318"/>
      <c r="G4" s="318"/>
      <c r="H4" s="318"/>
      <c r="I4" s="53"/>
    </row>
    <row r="5" spans="1:17">
      <c r="A5" s="53"/>
      <c r="B5" s="319" t="s">
        <v>522</v>
      </c>
      <c r="C5" s="320"/>
      <c r="D5" s="320"/>
      <c r="E5" s="320"/>
      <c r="F5" s="320"/>
      <c r="G5" s="320"/>
      <c r="H5" s="321"/>
      <c r="I5" s="53"/>
      <c r="M5" s="316" t="s">
        <v>523</v>
      </c>
      <c r="N5" s="316"/>
      <c r="O5" s="316"/>
      <c r="P5" s="316"/>
      <c r="Q5" s="316"/>
    </row>
    <row r="6" spans="1:17">
      <c r="A6" s="53"/>
      <c r="B6" s="57" t="s">
        <v>524</v>
      </c>
      <c r="C6" s="58"/>
      <c r="D6" s="290" t="s">
        <v>525</v>
      </c>
      <c r="E6" s="291"/>
      <c r="F6" s="291"/>
      <c r="G6" s="292"/>
      <c r="H6" s="57" t="s">
        <v>526</v>
      </c>
      <c r="I6" s="53"/>
      <c r="M6" s="59" t="s">
        <v>527</v>
      </c>
      <c r="N6" s="59" t="s">
        <v>528</v>
      </c>
      <c r="O6" s="59" t="s">
        <v>529</v>
      </c>
      <c r="P6" s="60" t="s">
        <v>530</v>
      </c>
      <c r="Q6" s="60" t="s">
        <v>531</v>
      </c>
    </row>
    <row r="7" spans="1:17">
      <c r="A7" s="53"/>
      <c r="B7" s="61"/>
      <c r="C7" s="55">
        <v>1</v>
      </c>
      <c r="D7" s="309" t="s">
        <v>532</v>
      </c>
      <c r="E7" s="310"/>
      <c r="F7" s="310"/>
      <c r="G7" s="311"/>
      <c r="H7" s="62">
        <f>N7</f>
        <v>0.04</v>
      </c>
      <c r="I7" s="53"/>
      <c r="K7" s="62">
        <v>6.5000000000000002E-2</v>
      </c>
      <c r="M7" s="63">
        <v>0.03</v>
      </c>
      <c r="N7" s="63">
        <v>0.04</v>
      </c>
      <c r="O7" s="63">
        <v>5.5E-2</v>
      </c>
      <c r="P7" s="63">
        <f>MEDIAN(M7,N7,O7)</f>
        <v>0.04</v>
      </c>
      <c r="Q7" s="63">
        <f>AVERAGE(M7:O7)</f>
        <v>4.1666666666666664E-2</v>
      </c>
    </row>
    <row r="8" spans="1:17">
      <c r="A8" s="64"/>
      <c r="B8" s="65"/>
      <c r="C8" s="56">
        <v>2</v>
      </c>
      <c r="D8" s="322" t="s">
        <v>533</v>
      </c>
      <c r="E8" s="323"/>
      <c r="F8" s="323"/>
      <c r="G8" s="324"/>
      <c r="H8" s="66">
        <f>P8</f>
        <v>8.0000000000000002E-3</v>
      </c>
      <c r="I8" s="53"/>
      <c r="K8" s="62">
        <v>5.7000000000000002E-3</v>
      </c>
      <c r="M8" s="63">
        <v>8.0000000000000002E-3</v>
      </c>
      <c r="N8" s="63">
        <v>8.0000000000000002E-3</v>
      </c>
      <c r="O8" s="63">
        <v>0.01</v>
      </c>
      <c r="P8" s="63">
        <f>MEDIAN(M8,N8,O8)</f>
        <v>8.0000000000000002E-3</v>
      </c>
      <c r="Q8" s="63">
        <f>AVERAGE(M8:O8)</f>
        <v>8.666666666666668E-3</v>
      </c>
    </row>
    <row r="9" spans="1:17">
      <c r="A9" s="53"/>
      <c r="B9" s="61"/>
      <c r="C9" s="55">
        <v>3</v>
      </c>
      <c r="D9" s="309" t="s">
        <v>534</v>
      </c>
      <c r="E9" s="310"/>
      <c r="F9" s="310"/>
      <c r="G9" s="311"/>
      <c r="H9" s="66">
        <f>P9</f>
        <v>1.2699999999999999E-2</v>
      </c>
      <c r="I9" s="53"/>
      <c r="K9" s="62">
        <v>7.4999999999999997E-3</v>
      </c>
      <c r="M9" s="63">
        <v>9.7000000000000003E-3</v>
      </c>
      <c r="N9" s="63">
        <v>1.2699999999999999E-2</v>
      </c>
      <c r="O9" s="63">
        <v>1.2699999999999999E-2</v>
      </c>
      <c r="P9" s="63">
        <f>MEDIAN(M9,N9,O9)</f>
        <v>1.2699999999999999E-2</v>
      </c>
      <c r="Q9" s="63">
        <f>AVERAGE(M9:O9)</f>
        <v>1.17E-2</v>
      </c>
    </row>
    <row r="10" spans="1:17">
      <c r="A10" s="53"/>
      <c r="B10" s="61"/>
      <c r="C10" s="55">
        <v>4</v>
      </c>
      <c r="D10" s="309" t="s">
        <v>535</v>
      </c>
      <c r="E10" s="310"/>
      <c r="F10" s="310"/>
      <c r="G10" s="311"/>
      <c r="H10" s="66">
        <f>P10</f>
        <v>1.23E-2</v>
      </c>
      <c r="I10" s="53"/>
      <c r="K10" s="62">
        <v>0.01</v>
      </c>
      <c r="M10" s="63">
        <v>5.8999999999999999E-3</v>
      </c>
      <c r="N10" s="63">
        <v>1.23E-2</v>
      </c>
      <c r="O10" s="63">
        <v>1.3899999999999999E-2</v>
      </c>
      <c r="P10" s="63">
        <f>MEDIAN(M10,N10,O10)</f>
        <v>1.23E-2</v>
      </c>
      <c r="Q10" s="63">
        <f>AVERAGE(M10:O10)</f>
        <v>1.0700000000000001E-2</v>
      </c>
    </row>
    <row r="11" spans="1:17">
      <c r="A11" s="53"/>
      <c r="B11" s="325"/>
      <c r="C11" s="326"/>
      <c r="D11" s="326"/>
      <c r="E11" s="326"/>
      <c r="F11" s="326"/>
      <c r="G11" s="327"/>
      <c r="H11" s="67">
        <f>SUM(H7:H10)</f>
        <v>7.3000000000000009E-2</v>
      </c>
      <c r="I11" s="53"/>
      <c r="K11" s="67">
        <f>SUM(K7:K10)</f>
        <v>8.8199999999999987E-2</v>
      </c>
      <c r="M11" s="63"/>
      <c r="N11" s="63"/>
      <c r="O11" s="63"/>
      <c r="P11" s="67">
        <f>SUM(P7:P10)</f>
        <v>7.3000000000000009E-2</v>
      </c>
      <c r="Q11" s="67">
        <f>SUM(Q7:Q10)</f>
        <v>7.2733333333333344E-2</v>
      </c>
    </row>
    <row r="12" spans="1:17">
      <c r="A12" s="53"/>
      <c r="B12" s="312"/>
      <c r="C12" s="312"/>
      <c r="D12" s="312"/>
      <c r="E12" s="312"/>
      <c r="F12" s="312"/>
      <c r="G12" s="312"/>
      <c r="H12" s="312"/>
      <c r="I12" s="53"/>
    </row>
    <row r="13" spans="1:17">
      <c r="A13" s="53"/>
      <c r="B13" s="57" t="s">
        <v>536</v>
      </c>
      <c r="C13" s="58"/>
      <c r="D13" s="290" t="s">
        <v>537</v>
      </c>
      <c r="E13" s="291"/>
      <c r="F13" s="291"/>
      <c r="G13" s="292"/>
      <c r="H13" s="57" t="s">
        <v>526</v>
      </c>
      <c r="I13" s="53"/>
    </row>
    <row r="14" spans="1:17">
      <c r="A14" s="53"/>
      <c r="B14" s="68"/>
      <c r="C14" s="55">
        <v>1</v>
      </c>
      <c r="D14" s="309" t="s">
        <v>538</v>
      </c>
      <c r="E14" s="310"/>
      <c r="F14" s="310"/>
      <c r="G14" s="311"/>
      <c r="H14" s="62">
        <v>0.03</v>
      </c>
      <c r="I14" s="53"/>
      <c r="K14" s="62">
        <v>0.03</v>
      </c>
      <c r="P14" s="62">
        <v>0.03</v>
      </c>
      <c r="Q14" s="62">
        <v>0.03</v>
      </c>
    </row>
    <row r="15" spans="1:17">
      <c r="A15" s="53"/>
      <c r="B15" s="68"/>
      <c r="C15" s="55">
        <v>2</v>
      </c>
      <c r="D15" s="309" t="s">
        <v>539</v>
      </c>
      <c r="E15" s="310"/>
      <c r="F15" s="310"/>
      <c r="G15" s="311"/>
      <c r="H15" s="62">
        <v>6.4999999999999997E-3</v>
      </c>
      <c r="I15" s="53"/>
      <c r="K15" s="62">
        <v>6.4999999999999997E-3</v>
      </c>
      <c r="P15" s="62">
        <v>6.4999999999999997E-3</v>
      </c>
      <c r="Q15" s="62">
        <v>6.4999999999999997E-3</v>
      </c>
    </row>
    <row r="16" spans="1:17">
      <c r="A16" s="53"/>
      <c r="B16" s="68"/>
      <c r="C16" s="55">
        <v>3</v>
      </c>
      <c r="D16" s="309" t="s">
        <v>540</v>
      </c>
      <c r="E16" s="310"/>
      <c r="F16" s="310"/>
      <c r="G16" s="311"/>
      <c r="H16" s="62">
        <v>0.02</v>
      </c>
      <c r="I16" s="53"/>
      <c r="K16" s="62">
        <v>0.03</v>
      </c>
      <c r="P16" s="62">
        <v>0.03</v>
      </c>
      <c r="Q16" s="62">
        <v>0.03</v>
      </c>
    </row>
    <row r="17" spans="1:17">
      <c r="A17" s="53"/>
      <c r="B17" s="68"/>
      <c r="C17" s="55">
        <v>4</v>
      </c>
      <c r="D17" s="309" t="s">
        <v>541</v>
      </c>
      <c r="E17" s="310"/>
      <c r="F17" s="310"/>
      <c r="G17" s="311"/>
      <c r="H17" s="62">
        <v>2.5000000000000001E-2</v>
      </c>
      <c r="I17" s="53"/>
      <c r="K17" s="62"/>
    </row>
    <row r="18" spans="1:17">
      <c r="A18" s="53"/>
      <c r="B18" s="69"/>
      <c r="C18" s="69"/>
      <c r="D18" s="290" t="s">
        <v>542</v>
      </c>
      <c r="E18" s="291"/>
      <c r="F18" s="291"/>
      <c r="G18" s="292"/>
      <c r="H18" s="67">
        <f>SUM(H14:H17)</f>
        <v>8.1499999999999989E-2</v>
      </c>
      <c r="I18" s="53"/>
      <c r="K18" s="67">
        <f>SUM(K14:K17)</f>
        <v>6.6500000000000004E-2</v>
      </c>
      <c r="P18" s="67">
        <f>SUM(P14:P17)</f>
        <v>6.6500000000000004E-2</v>
      </c>
      <c r="Q18" s="67">
        <f>SUM(Q14:Q17)</f>
        <v>6.6500000000000004E-2</v>
      </c>
    </row>
    <row r="19" spans="1:17">
      <c r="A19" s="53"/>
      <c r="B19" s="312"/>
      <c r="C19" s="312"/>
      <c r="D19" s="312"/>
      <c r="E19" s="312"/>
      <c r="F19" s="312"/>
      <c r="G19" s="312"/>
      <c r="H19" s="312"/>
      <c r="I19" s="53"/>
    </row>
    <row r="20" spans="1:17">
      <c r="A20" s="53"/>
      <c r="B20" s="55" t="s">
        <v>543</v>
      </c>
      <c r="C20" s="61"/>
      <c r="D20" s="313" t="s">
        <v>544</v>
      </c>
      <c r="E20" s="314"/>
      <c r="F20" s="314"/>
      <c r="G20" s="315"/>
      <c r="H20" s="55" t="s">
        <v>526</v>
      </c>
      <c r="I20" s="53"/>
    </row>
    <row r="21" spans="1:17">
      <c r="A21" s="53"/>
      <c r="B21" s="68"/>
      <c r="C21" s="55">
        <v>1</v>
      </c>
      <c r="D21" s="309" t="s">
        <v>545</v>
      </c>
      <c r="E21" s="310"/>
      <c r="F21" s="310"/>
      <c r="G21" s="311"/>
      <c r="H21" s="62">
        <v>7.3999999999999996E-2</v>
      </c>
      <c r="I21" s="53"/>
      <c r="K21" s="62">
        <v>7.7499999999999999E-2</v>
      </c>
      <c r="M21" s="63">
        <v>6.1600000000000002E-2</v>
      </c>
      <c r="N21" s="63">
        <v>7.3999999999999996E-2</v>
      </c>
      <c r="O21" s="63">
        <v>8.9599999999999999E-2</v>
      </c>
      <c r="P21" s="63">
        <f>MEDIAN(M21,N21,O21)</f>
        <v>7.3999999999999996E-2</v>
      </c>
      <c r="Q21" s="63">
        <f>AVERAGE(M21:O21)</f>
        <v>7.506666666666667E-2</v>
      </c>
    </row>
    <row r="22" spans="1:17">
      <c r="A22" s="53"/>
      <c r="B22" s="68"/>
      <c r="C22" s="55">
        <v>2</v>
      </c>
      <c r="D22" s="306"/>
      <c r="E22" s="307"/>
      <c r="F22" s="307"/>
      <c r="G22" s="308"/>
      <c r="H22" s="68"/>
      <c r="I22" s="53"/>
    </row>
    <row r="23" spans="1:17">
      <c r="A23" s="53"/>
      <c r="B23" s="68"/>
      <c r="C23" s="55">
        <v>3</v>
      </c>
      <c r="D23" s="306"/>
      <c r="E23" s="307"/>
      <c r="F23" s="307"/>
      <c r="G23" s="308"/>
      <c r="H23" s="68"/>
      <c r="I23" s="53"/>
    </row>
    <row r="24" spans="1:17">
      <c r="A24" s="53"/>
      <c r="B24" s="68"/>
      <c r="C24" s="55">
        <v>4</v>
      </c>
      <c r="D24" s="306"/>
      <c r="E24" s="307"/>
      <c r="F24" s="307"/>
      <c r="G24" s="308"/>
      <c r="H24" s="68"/>
      <c r="I24" s="53"/>
    </row>
    <row r="25" spans="1:17">
      <c r="A25" s="53"/>
      <c r="B25" s="289"/>
      <c r="C25" s="289"/>
      <c r="D25" s="289"/>
      <c r="E25" s="289"/>
      <c r="F25" s="289"/>
      <c r="G25" s="289"/>
      <c r="H25" s="289"/>
      <c r="I25" s="53"/>
    </row>
    <row r="26" spans="1:17">
      <c r="A26" s="53"/>
      <c r="B26" s="290" t="s">
        <v>518</v>
      </c>
      <c r="C26" s="291"/>
      <c r="D26" s="291"/>
      <c r="E26" s="291"/>
      <c r="F26" s="291"/>
      <c r="G26" s="292"/>
      <c r="H26" s="70">
        <f>((((((1+(H7+H8+H9))*((1+H10)*(1+H21)))/(1-H18))-1)*100))/100</f>
        <v>0.25552951457811646</v>
      </c>
      <c r="I26" s="53"/>
      <c r="K26" s="70">
        <f>((((((1+(K7+K8+K9))*((1+K10)*(1+K21)))/(1-K18))-1)*100))/100</f>
        <v>0.25696636850562382</v>
      </c>
      <c r="P26" s="70">
        <f>((((((1+(P7+P8+P9))*((1+P10)*(1+P21)))/(1-P18))-1)*100))/100</f>
        <v>0.23535496426352442</v>
      </c>
      <c r="Q26" s="70">
        <f>((((((1+(Q7+Q8+Q9))*((1+Q10)*(1+Q21)))/(1-Q18))-1)*100))/100</f>
        <v>0.23617935892447783</v>
      </c>
    </row>
    <row r="27" spans="1:17">
      <c r="A27" s="53"/>
      <c r="B27" s="53"/>
      <c r="C27" s="53"/>
      <c r="D27" s="53"/>
      <c r="E27" s="53"/>
      <c r="F27" s="53"/>
      <c r="G27" s="53"/>
      <c r="H27" s="53"/>
      <c r="I27" s="53"/>
    </row>
    <row r="28" spans="1:17">
      <c r="A28" s="53"/>
      <c r="B28" s="293" t="s">
        <v>546</v>
      </c>
      <c r="C28" s="293"/>
      <c r="D28" s="293"/>
      <c r="E28" s="293"/>
      <c r="F28" s="293"/>
      <c r="G28" s="293"/>
      <c r="H28" s="293"/>
      <c r="I28" s="53"/>
    </row>
    <row r="29" spans="1:17">
      <c r="A29" s="53"/>
      <c r="B29" s="294" t="s">
        <v>547</v>
      </c>
      <c r="C29" s="296" t="s">
        <v>548</v>
      </c>
      <c r="D29" s="71" t="s">
        <v>549</v>
      </c>
      <c r="E29" s="298" t="s">
        <v>550</v>
      </c>
      <c r="F29" s="300">
        <v>-1</v>
      </c>
      <c r="G29" s="302" t="s">
        <v>551</v>
      </c>
      <c r="H29" s="304" t="s">
        <v>552</v>
      </c>
      <c r="I29" s="53"/>
    </row>
    <row r="30" spans="1:17">
      <c r="A30" s="53"/>
      <c r="B30" s="295"/>
      <c r="C30" s="297"/>
      <c r="D30" s="72" t="s">
        <v>553</v>
      </c>
      <c r="E30" s="299"/>
      <c r="F30" s="301"/>
      <c r="G30" s="303"/>
      <c r="H30" s="305"/>
      <c r="I30" s="53"/>
    </row>
    <row r="31" spans="1:17">
      <c r="A31" s="53"/>
      <c r="B31" s="53"/>
      <c r="C31" s="53"/>
      <c r="D31" s="53"/>
      <c r="E31" s="53"/>
      <c r="F31" s="53"/>
      <c r="G31" s="53"/>
      <c r="H31" s="53"/>
      <c r="I31" s="53"/>
    </row>
    <row r="32" spans="1:17">
      <c r="A32" s="53"/>
      <c r="B32" s="61" t="s">
        <v>554</v>
      </c>
      <c r="C32" s="286" t="s">
        <v>555</v>
      </c>
      <c r="D32" s="286"/>
      <c r="E32" s="286"/>
      <c r="F32" s="286"/>
      <c r="G32" s="286"/>
      <c r="H32" s="286"/>
      <c r="I32" s="53"/>
    </row>
    <row r="33" spans="1:9">
      <c r="A33" s="53"/>
      <c r="B33" s="61" t="s">
        <v>556</v>
      </c>
      <c r="C33" s="286" t="s">
        <v>557</v>
      </c>
      <c r="D33" s="286"/>
      <c r="E33" s="286"/>
      <c r="F33" s="286"/>
      <c r="G33" s="286"/>
      <c r="H33" s="286"/>
      <c r="I33" s="53"/>
    </row>
    <row r="34" spans="1:9">
      <c r="A34" s="53"/>
      <c r="B34" s="61" t="s">
        <v>558</v>
      </c>
      <c r="C34" s="286" t="s">
        <v>559</v>
      </c>
      <c r="D34" s="286"/>
      <c r="E34" s="286"/>
      <c r="F34" s="286"/>
      <c r="G34" s="286"/>
      <c r="H34" s="286"/>
      <c r="I34" s="53"/>
    </row>
    <row r="35" spans="1:9">
      <c r="A35" s="53"/>
      <c r="B35" s="61" t="s">
        <v>560</v>
      </c>
      <c r="C35" s="286" t="s">
        <v>561</v>
      </c>
      <c r="D35" s="286"/>
      <c r="E35" s="286"/>
      <c r="F35" s="286"/>
      <c r="G35" s="286"/>
      <c r="H35" s="286"/>
      <c r="I35" s="53"/>
    </row>
    <row r="36" spans="1:9">
      <c r="A36" s="53"/>
      <c r="B36" s="61" t="s">
        <v>562</v>
      </c>
      <c r="C36" s="286" t="s">
        <v>563</v>
      </c>
      <c r="D36" s="286"/>
      <c r="E36" s="286"/>
      <c r="F36" s="286"/>
      <c r="G36" s="286"/>
      <c r="H36" s="286"/>
      <c r="I36" s="53"/>
    </row>
    <row r="37" spans="1:9">
      <c r="A37" s="53"/>
      <c r="B37" s="61" t="s">
        <v>241</v>
      </c>
      <c r="C37" s="286" t="s">
        <v>564</v>
      </c>
      <c r="D37" s="286"/>
      <c r="E37" s="286"/>
      <c r="F37" s="286"/>
      <c r="G37" s="286"/>
      <c r="H37" s="286"/>
      <c r="I37" s="53"/>
    </row>
    <row r="38" spans="1:9">
      <c r="A38" s="53"/>
      <c r="B38" s="61" t="s">
        <v>565</v>
      </c>
      <c r="C38" s="286" t="s">
        <v>566</v>
      </c>
      <c r="D38" s="286"/>
      <c r="E38" s="286"/>
      <c r="F38" s="286"/>
      <c r="G38" s="286"/>
      <c r="H38" s="286"/>
      <c r="I38" s="53"/>
    </row>
    <row r="39" spans="1:9" s="75" customFormat="1">
      <c r="A39" s="74"/>
      <c r="B39" s="73"/>
      <c r="C39" s="287" t="s">
        <v>567</v>
      </c>
      <c r="D39" s="287"/>
      <c r="E39" s="287"/>
      <c r="F39" s="287"/>
      <c r="G39" s="287"/>
      <c r="H39" s="287"/>
      <c r="I39" s="74"/>
    </row>
    <row r="40" spans="1:9">
      <c r="A40" s="53"/>
      <c r="B40" s="53"/>
      <c r="C40" s="53"/>
      <c r="D40" s="53"/>
      <c r="E40" s="53"/>
      <c r="F40" s="53"/>
      <c r="G40" s="53"/>
      <c r="H40" s="53"/>
      <c r="I40" s="53"/>
    </row>
    <row r="41" spans="1:9">
      <c r="A41" s="53"/>
      <c r="B41" s="286" t="s">
        <v>568</v>
      </c>
      <c r="C41" s="286"/>
      <c r="D41" s="286"/>
      <c r="E41" s="286"/>
      <c r="F41" s="286"/>
      <c r="G41" s="286"/>
      <c r="H41" s="286"/>
      <c r="I41" s="53"/>
    </row>
    <row r="42" spans="1:9">
      <c r="A42" s="53"/>
      <c r="B42" s="288"/>
      <c r="C42" s="288"/>
      <c r="D42" s="288"/>
      <c r="E42" s="288"/>
      <c r="F42" s="288"/>
      <c r="G42" s="288"/>
      <c r="H42" s="288"/>
      <c r="I42" s="53"/>
    </row>
    <row r="43" spans="1:9">
      <c r="A43" s="53"/>
      <c r="B43" s="53"/>
      <c r="C43" s="53"/>
      <c r="D43" s="53"/>
      <c r="E43" s="53"/>
      <c r="F43" s="53"/>
      <c r="G43" s="53"/>
      <c r="H43" s="53"/>
      <c r="I43" s="53"/>
    </row>
  </sheetData>
  <mergeCells count="43">
    <mergeCell ref="M5:Q5"/>
    <mergeCell ref="D6:G6"/>
    <mergeCell ref="B12:H12"/>
    <mergeCell ref="C2:H2"/>
    <mergeCell ref="C3:H3"/>
    <mergeCell ref="B4:H4"/>
    <mergeCell ref="B5:H5"/>
    <mergeCell ref="D7:G7"/>
    <mergeCell ref="D8:G8"/>
    <mergeCell ref="D9:G9"/>
    <mergeCell ref="D10:G10"/>
    <mergeCell ref="B11:G11"/>
    <mergeCell ref="D24:G24"/>
    <mergeCell ref="D13:G13"/>
    <mergeCell ref="D14:G14"/>
    <mergeCell ref="D15:G15"/>
    <mergeCell ref="D16:G16"/>
    <mergeCell ref="D17:G17"/>
    <mergeCell ref="D18:G18"/>
    <mergeCell ref="B19:H19"/>
    <mergeCell ref="D20:G20"/>
    <mergeCell ref="D21:G21"/>
    <mergeCell ref="D22:G22"/>
    <mergeCell ref="D23:G23"/>
    <mergeCell ref="B25:H25"/>
    <mergeCell ref="B26:G26"/>
    <mergeCell ref="B28:H28"/>
    <mergeCell ref="B29:B30"/>
    <mergeCell ref="C29:C30"/>
    <mergeCell ref="E29:E30"/>
    <mergeCell ref="F29:F30"/>
    <mergeCell ref="G29:G30"/>
    <mergeCell ref="H29:H30"/>
    <mergeCell ref="C38:H38"/>
    <mergeCell ref="C39:H39"/>
    <mergeCell ref="B41:H41"/>
    <mergeCell ref="B42:H42"/>
    <mergeCell ref="C32:H32"/>
    <mergeCell ref="C33:H33"/>
    <mergeCell ref="C34:H34"/>
    <mergeCell ref="C35:H35"/>
    <mergeCell ref="C36:H36"/>
    <mergeCell ref="C37:H37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CAPA</vt:lpstr>
      <vt:lpstr>Orçamento Sintético</vt:lpstr>
      <vt:lpstr>Analítico</vt:lpstr>
      <vt:lpstr>Sint-MA+MO</vt:lpstr>
      <vt:lpstr>ABC-SERVIÇO</vt:lpstr>
      <vt:lpstr>CRONOGRAMA</vt:lpstr>
      <vt:lpstr>BDI</vt:lpstr>
      <vt:lpstr>'ABC-SERVIÇO'!Area_de_impressao</vt:lpstr>
      <vt:lpstr>Analítico!Area_de_impressao</vt:lpstr>
      <vt:lpstr>BDI!Area_de_impressao</vt:lpstr>
      <vt:lpstr>CAPA!Area_de_impressao</vt:lpstr>
      <vt:lpstr>CRONOGRAMA!Area_de_impressao</vt:lpstr>
      <vt:lpstr>'Orçamento Sintético'!Area_de_impressao</vt:lpstr>
      <vt:lpstr>'Sint-MA+MO'!Area_de_impressao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tiago.sousa</cp:lastModifiedBy>
  <cp:revision>0</cp:revision>
  <cp:lastPrinted>2023-03-22T17:40:10Z</cp:lastPrinted>
  <dcterms:created xsi:type="dcterms:W3CDTF">2023-03-21T19:15:49Z</dcterms:created>
  <dcterms:modified xsi:type="dcterms:W3CDTF">2023-03-23T20:07:36Z</dcterms:modified>
</cp:coreProperties>
</file>